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Dobrovolníci" sheetId="1" r:id="rId1"/>
    <sheet name="Hárok2" sheetId="2" r:id="rId2"/>
    <sheet name="Hárok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K321" i="1" l="1"/>
  <c r="K316" i="1"/>
  <c r="K312" i="1"/>
  <c r="K294" i="1"/>
  <c r="K292" i="1"/>
  <c r="K286" i="1"/>
  <c r="K284" i="1"/>
  <c r="K280" i="1"/>
  <c r="K277" i="1"/>
  <c r="K274" i="1"/>
  <c r="K271" i="1"/>
  <c r="K269" i="1"/>
  <c r="K263" i="1"/>
  <c r="K257" i="1"/>
  <c r="K253" i="1"/>
  <c r="K250" i="1"/>
  <c r="K248" i="1"/>
  <c r="K246" i="1"/>
  <c r="K243" i="1"/>
  <c r="K241" i="1"/>
  <c r="K238" i="1"/>
  <c r="K232" i="1"/>
  <c r="K230" i="1"/>
  <c r="K228" i="1"/>
  <c r="K225" i="1"/>
  <c r="K223" i="1"/>
  <c r="K207" i="1"/>
  <c r="K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5" i="1"/>
  <c r="A133" i="1"/>
  <c r="A132" i="1"/>
  <c r="A131" i="1"/>
  <c r="A130" i="1"/>
  <c r="A129" i="1"/>
  <c r="A128" i="1"/>
  <c r="A127" i="1"/>
  <c r="K126" i="1"/>
  <c r="A125" i="1"/>
  <c r="A124" i="1"/>
  <c r="A123" i="1"/>
  <c r="A122" i="1"/>
  <c r="A121" i="1"/>
  <c r="K120" i="1"/>
  <c r="A119" i="1"/>
  <c r="A118" i="1"/>
  <c r="A117" i="1"/>
  <c r="A116" i="1"/>
  <c r="A115" i="1"/>
  <c r="A114" i="1"/>
  <c r="A113" i="1"/>
  <c r="A112" i="1"/>
  <c r="A111" i="1"/>
  <c r="A110" i="1"/>
  <c r="K109" i="1"/>
  <c r="A106" i="1"/>
  <c r="A105" i="1"/>
  <c r="A104" i="1"/>
  <c r="A103" i="1"/>
  <c r="A102" i="1"/>
  <c r="A101" i="1"/>
  <c r="A100" i="1"/>
  <c r="A99" i="1"/>
  <c r="A98" i="1"/>
  <c r="A97" i="1"/>
  <c r="A96" i="1"/>
  <c r="K95" i="1"/>
  <c r="A93" i="1"/>
  <c r="A92" i="1"/>
  <c r="A91" i="1"/>
  <c r="A90" i="1"/>
  <c r="A89" i="1"/>
  <c r="A88" i="1"/>
  <c r="A87" i="1"/>
  <c r="A86" i="1"/>
  <c r="A85" i="1"/>
  <c r="K84" i="1"/>
  <c r="A83" i="1"/>
  <c r="K82" i="1"/>
  <c r="A81" i="1"/>
  <c r="A80" i="1"/>
  <c r="K79" i="1"/>
  <c r="A78" i="1"/>
  <c r="A77" i="1"/>
  <c r="K76" i="1"/>
  <c r="A74" i="1"/>
  <c r="A73" i="1"/>
  <c r="A72" i="1"/>
  <c r="K71" i="1"/>
  <c r="A70" i="1"/>
  <c r="A69" i="1"/>
  <c r="A68" i="1"/>
  <c r="A67" i="1"/>
  <c r="A66" i="1"/>
  <c r="A65" i="1"/>
  <c r="A64" i="1"/>
  <c r="K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K34" i="1"/>
  <c r="A33" i="1"/>
  <c r="K32" i="1"/>
  <c r="A31" i="1"/>
  <c r="A30" i="1"/>
  <c r="A29" i="1"/>
  <c r="K28" i="1"/>
  <c r="A27" i="1"/>
  <c r="K26" i="1"/>
  <c r="A25" i="1"/>
  <c r="K24" i="1"/>
  <c r="A23" i="1"/>
  <c r="K22" i="1"/>
  <c r="A21" i="1"/>
  <c r="A20" i="1"/>
  <c r="K19" i="1"/>
  <c r="A18" i="1"/>
  <c r="A17" i="1"/>
  <c r="K16" i="1"/>
  <c r="A16" i="1"/>
  <c r="K15" i="1"/>
  <c r="A14" i="1"/>
  <c r="K13" i="1"/>
  <c r="A11" i="1"/>
  <c r="A10" i="1"/>
  <c r="K9" i="1"/>
  <c r="A8" i="1"/>
  <c r="A7" i="1"/>
  <c r="K6" i="1"/>
  <c r="A5" i="1"/>
  <c r="K4" i="1"/>
  <c r="A4" i="1"/>
  <c r="AB1" i="1"/>
  <c r="AA1" i="1"/>
</calcChain>
</file>

<file path=xl/sharedStrings.xml><?xml version="1.0" encoding="utf-8"?>
<sst xmlns="http://schemas.openxmlformats.org/spreadsheetml/2006/main" count="2209" uniqueCount="622">
  <si>
    <t>Výkaz dobrovoľníckej činnosti</t>
  </si>
  <si>
    <t>Dobrovoľník</t>
  </si>
  <si>
    <t>Meno</t>
  </si>
  <si>
    <t>Priezvisko</t>
  </si>
  <si>
    <t>Označenie prijímateľa dobrovoľníckej činnosti</t>
  </si>
  <si>
    <t>Druh podujatia:  (§ 3 ods. 1 písm. d) zák. č. 406/2011 Z.z.)</t>
  </si>
  <si>
    <t>Miesto, obsah a dátum dobrovoľníckej činnosti</t>
  </si>
  <si>
    <t xml:space="preserve">počet hodín </t>
  </si>
  <si>
    <t>Súťaž alebo projekt</t>
  </si>
  <si>
    <t>Poskytnuté materiálne zabezpečenie a náhrady</t>
  </si>
  <si>
    <t>Dobrovoľnícku činnosť za prijímateľa riadil (meno, priezvisko a podpis):</t>
  </si>
  <si>
    <t xml:space="preserve">Marian </t>
  </si>
  <si>
    <t>Sudora</t>
  </si>
  <si>
    <t>SAŠŠ</t>
  </si>
  <si>
    <t>organizovanie športových podujatí</t>
  </si>
  <si>
    <t>Trnava, Župná olympiáda, KK TT kraja 25-26.4.2019</t>
  </si>
  <si>
    <t>Futbal, rozhodca</t>
  </si>
  <si>
    <t>Mgr. Andrea Ristová</t>
  </si>
  <si>
    <t>spolu hodín</t>
  </si>
  <si>
    <t>Trnava, MSR SŠ futbal 9.-10.5.2019</t>
  </si>
  <si>
    <t>rozhodovanie</t>
  </si>
  <si>
    <t>Juraj</t>
  </si>
  <si>
    <t>Puschenreiter</t>
  </si>
  <si>
    <t>Dominik</t>
  </si>
  <si>
    <t>Blažek</t>
  </si>
  <si>
    <t>Erik</t>
  </si>
  <si>
    <t>Kochajda</t>
  </si>
  <si>
    <t xml:space="preserve">Branislav </t>
  </si>
  <si>
    <t>Bartko</t>
  </si>
  <si>
    <t>Florbal, riad. športu</t>
  </si>
  <si>
    <t>Filip</t>
  </si>
  <si>
    <t>Fuňák</t>
  </si>
  <si>
    <t>Pavel</t>
  </si>
  <si>
    <t>Novák</t>
  </si>
  <si>
    <t>služby Hasiča na slávnostnom otvorení</t>
  </si>
  <si>
    <t>Viktória</t>
  </si>
  <si>
    <t>Chovancová</t>
  </si>
  <si>
    <t>hlásateľka na slávnostnom otvorení</t>
  </si>
  <si>
    <t xml:space="preserve">Patrik </t>
  </si>
  <si>
    <t>Malý</t>
  </si>
  <si>
    <t>Futbal, riaditeľ športu</t>
  </si>
  <si>
    <t xml:space="preserve">Zuzana </t>
  </si>
  <si>
    <t>Lieskovská</t>
  </si>
  <si>
    <t>Volejbal chlapci, riaditeľ športu</t>
  </si>
  <si>
    <t xml:space="preserve">Peter </t>
  </si>
  <si>
    <t>Toman</t>
  </si>
  <si>
    <t>Volejbal dievčatá, riaditeľ športu</t>
  </si>
  <si>
    <t>Trnava, MSR volejbal 9.-10.5.2019</t>
  </si>
  <si>
    <t>riaditeľ športu - dievčatá</t>
  </si>
  <si>
    <t>Kuzma</t>
  </si>
  <si>
    <t>Volejbal dievčatá, rozhodca</t>
  </si>
  <si>
    <t>rozhodca - dievčatá</t>
  </si>
  <si>
    <t xml:space="preserve">Ružena </t>
  </si>
  <si>
    <t>Silná</t>
  </si>
  <si>
    <t>Volejbal chlapci, rozhodca</t>
  </si>
  <si>
    <t>Vladimír</t>
  </si>
  <si>
    <t>Teplanský</t>
  </si>
  <si>
    <t>Hádzaná, riaditeľ športu</t>
  </si>
  <si>
    <t>MSR Gaudeamus Igitur 2019 9.-10.5.2019</t>
  </si>
  <si>
    <t>pomoc pri podujatí</t>
  </si>
  <si>
    <t xml:space="preserve"> </t>
  </si>
  <si>
    <t>Richard</t>
  </si>
  <si>
    <t>Filak</t>
  </si>
  <si>
    <t>Hádzaná, rozhodca</t>
  </si>
  <si>
    <t>Jozef</t>
  </si>
  <si>
    <t>Dvorský</t>
  </si>
  <si>
    <t>Miroslav</t>
  </si>
  <si>
    <t>Hančík</t>
  </si>
  <si>
    <t>Basketbal rozhodca</t>
  </si>
  <si>
    <t>Trnava, MSR basketbal, 9.-10.5.2019</t>
  </si>
  <si>
    <t>Jaroslav</t>
  </si>
  <si>
    <t>Minda</t>
  </si>
  <si>
    <t xml:space="preserve">Dalimír </t>
  </si>
  <si>
    <t>Pavelka</t>
  </si>
  <si>
    <t>Basketbal riaditeľ športu</t>
  </si>
  <si>
    <t>Eva</t>
  </si>
  <si>
    <t>Charfreitagová</t>
  </si>
  <si>
    <t>Atletika, rozhodca</t>
  </si>
  <si>
    <t>Libor</t>
  </si>
  <si>
    <t>Charfreitag</t>
  </si>
  <si>
    <t>Martin</t>
  </si>
  <si>
    <t>Nemochovský</t>
  </si>
  <si>
    <t>Ľudmila</t>
  </si>
  <si>
    <t>Hlaváčková</t>
  </si>
  <si>
    <t>Milan</t>
  </si>
  <si>
    <t>Hlaváček</t>
  </si>
  <si>
    <t>Haršány</t>
  </si>
  <si>
    <t>Oľga</t>
  </si>
  <si>
    <t>Hajmássyová</t>
  </si>
  <si>
    <t>Trnava, Župná olympiáda, KK TT kraja 22-26.4.2019</t>
  </si>
  <si>
    <t>Atletika, riaditeľka športu</t>
  </si>
  <si>
    <t>Alexander</t>
  </si>
  <si>
    <t>Hrdlička</t>
  </si>
  <si>
    <t>Mrvová</t>
  </si>
  <si>
    <t>Daniela</t>
  </si>
  <si>
    <t>Bakošová</t>
  </si>
  <si>
    <t>Stanislav</t>
  </si>
  <si>
    <t>Bakoš</t>
  </si>
  <si>
    <t>Marcela</t>
  </si>
  <si>
    <t>Frimmerová</t>
  </si>
  <si>
    <t>Jozefína</t>
  </si>
  <si>
    <t>Lišková</t>
  </si>
  <si>
    <t>František</t>
  </si>
  <si>
    <t>Tóth</t>
  </si>
  <si>
    <t>Mária</t>
  </si>
  <si>
    <t>Fialová</t>
  </si>
  <si>
    <t>Iveta</t>
  </si>
  <si>
    <t>Sedwick</t>
  </si>
  <si>
    <t>Tatiana</t>
  </si>
  <si>
    <t>Morvayová</t>
  </si>
  <si>
    <t xml:space="preserve">Miriam </t>
  </si>
  <si>
    <t>Karperová</t>
  </si>
  <si>
    <t>Liptáková</t>
  </si>
  <si>
    <t>Michal</t>
  </si>
  <si>
    <t>Karel</t>
  </si>
  <si>
    <t>Švec</t>
  </si>
  <si>
    <t>Lukáš</t>
  </si>
  <si>
    <t>Kotala</t>
  </si>
  <si>
    <t>Radovan</t>
  </si>
  <si>
    <t>Ivanovič</t>
  </si>
  <si>
    <t>Ivona</t>
  </si>
  <si>
    <t>Tomanová</t>
  </si>
  <si>
    <t>Titus</t>
  </si>
  <si>
    <t>Benko</t>
  </si>
  <si>
    <t>M-SR Volejbal ZŠ žiačok 2.-3.5.2019</t>
  </si>
  <si>
    <t>tech. zab.</t>
  </si>
  <si>
    <t>Matej</t>
  </si>
  <si>
    <t>Farkalín</t>
  </si>
  <si>
    <t xml:space="preserve">Eva </t>
  </si>
  <si>
    <t>Fabianová</t>
  </si>
  <si>
    <t>organizačné zabezpečenie</t>
  </si>
  <si>
    <t>MSR Florbal SŠ dievčatá</t>
  </si>
  <si>
    <t>Janka</t>
  </si>
  <si>
    <t>Bečariková</t>
  </si>
  <si>
    <t>časomiera</t>
  </si>
  <si>
    <t>Miloš</t>
  </si>
  <si>
    <t>Pitko</t>
  </si>
  <si>
    <t>Hudzík</t>
  </si>
  <si>
    <t>zdravotník</t>
  </si>
  <si>
    <t>Ivan</t>
  </si>
  <si>
    <t>Hudák</t>
  </si>
  <si>
    <t>Dunčko</t>
  </si>
  <si>
    <t>Ľubomír</t>
  </si>
  <si>
    <t>Krojer</t>
  </si>
  <si>
    <t>Košová</t>
  </si>
  <si>
    <t>M-SR Florbal SŠ žiačok</t>
  </si>
  <si>
    <t>Martinovský</t>
  </si>
  <si>
    <t>organ. zabez.</t>
  </si>
  <si>
    <t xml:space="preserve">Ivan </t>
  </si>
  <si>
    <t>Lajda</t>
  </si>
  <si>
    <t>Takácsová</t>
  </si>
  <si>
    <t>Trnava, MSR SŠ hádzaná 9.-10.5.2019</t>
  </si>
  <si>
    <t>riaditeľ súťaže</t>
  </si>
  <si>
    <t>OK FC Galanta žiačky+žiaci</t>
  </si>
  <si>
    <t>organizátor</t>
  </si>
  <si>
    <t xml:space="preserve">Alena </t>
  </si>
  <si>
    <t>Mišáková</t>
  </si>
  <si>
    <t>Bajnok</t>
  </si>
  <si>
    <t>Trnava, MSR SŠ basketbal 9.-10.5.2019</t>
  </si>
  <si>
    <t>Mikós</t>
  </si>
  <si>
    <t>Kálman</t>
  </si>
  <si>
    <t xml:space="preserve">Jozefína </t>
  </si>
  <si>
    <t>Odehnalová</t>
  </si>
  <si>
    <t>MSR Gaudeamus Igitur 2019 4.-10.2019</t>
  </si>
  <si>
    <t>OV</t>
  </si>
  <si>
    <t xml:space="preserve">Michaela </t>
  </si>
  <si>
    <t>Dekanová</t>
  </si>
  <si>
    <t>registrácia</t>
  </si>
  <si>
    <t>OV - doprava</t>
  </si>
  <si>
    <t xml:space="preserve">Andrea </t>
  </si>
  <si>
    <t>Ristová</t>
  </si>
  <si>
    <t>TTSK</t>
  </si>
  <si>
    <t>ŠTK</t>
  </si>
  <si>
    <t>PaedDr. Marian Majzlík</t>
  </si>
  <si>
    <t>Mariana</t>
  </si>
  <si>
    <t>registrácia športovcov</t>
  </si>
  <si>
    <t>Marek</t>
  </si>
  <si>
    <t>Bajči</t>
  </si>
  <si>
    <t xml:space="preserve">Anton </t>
  </si>
  <si>
    <t>Halenár</t>
  </si>
  <si>
    <t>futbal, hlásateľ</t>
  </si>
  <si>
    <t>Polák</t>
  </si>
  <si>
    <t>Trnava, MSR SŠ volejbal 9.-10.5.2019</t>
  </si>
  <si>
    <t>Július</t>
  </si>
  <si>
    <t>Vavrek</t>
  </si>
  <si>
    <t>rozhodca - chlapci</t>
  </si>
  <si>
    <t>Žitniaková</t>
  </si>
  <si>
    <t>riaditeľ športu - chlapci</t>
  </si>
  <si>
    <t>Adam</t>
  </si>
  <si>
    <t>Scherer</t>
  </si>
  <si>
    <t>zápisy, časomiera</t>
  </si>
  <si>
    <t>Kráľ</t>
  </si>
  <si>
    <t>Piešťany, OK Futbal cup ZŠ CH a D 15.5.2019</t>
  </si>
  <si>
    <t>rozhodca</t>
  </si>
  <si>
    <t>Piešťany, OK Futbal cup ZŠ CH a D 21.5.2019</t>
  </si>
  <si>
    <t>Šramko</t>
  </si>
  <si>
    <t>Hummler</t>
  </si>
  <si>
    <t>Jakub</t>
  </si>
  <si>
    <t>Čomaj</t>
  </si>
  <si>
    <t>Rastislav</t>
  </si>
  <si>
    <t>Jančák</t>
  </si>
  <si>
    <t xml:space="preserve">Jakub </t>
  </si>
  <si>
    <t>Horinka</t>
  </si>
  <si>
    <t xml:space="preserve">Matej </t>
  </si>
  <si>
    <t>Maurovič</t>
  </si>
  <si>
    <t>Ján</t>
  </si>
  <si>
    <t>Bomberovič</t>
  </si>
  <si>
    <t>Veronika</t>
  </si>
  <si>
    <t>Obertová</t>
  </si>
  <si>
    <t>Červenec</t>
  </si>
  <si>
    <t>Suja</t>
  </si>
  <si>
    <t>Yveta</t>
  </si>
  <si>
    <t>Unterfrancová</t>
  </si>
  <si>
    <t>MSR hádzaná ZŠ CH 10.-12.6.2019</t>
  </si>
  <si>
    <t>MSR hádzaná ZŠ D</t>
  </si>
  <si>
    <t>OK Futbal cup v Detve</t>
  </si>
  <si>
    <t>Ľubica</t>
  </si>
  <si>
    <t>Pavol</t>
  </si>
  <si>
    <t>Masár</t>
  </si>
  <si>
    <t>Ondrej</t>
  </si>
  <si>
    <t>Krnáč</t>
  </si>
  <si>
    <t>Kulich</t>
  </si>
  <si>
    <t>Katarína</t>
  </si>
  <si>
    <t>Borovanová</t>
  </si>
  <si>
    <t>Štefan</t>
  </si>
  <si>
    <t>Varga</t>
  </si>
  <si>
    <t>Sekeres</t>
  </si>
  <si>
    <t>Vavrinec</t>
  </si>
  <si>
    <t>Lórant</t>
  </si>
  <si>
    <t>Takács</t>
  </si>
  <si>
    <t>OK FC Galanta staršie žiačky</t>
  </si>
  <si>
    <t>Andrej</t>
  </si>
  <si>
    <t>Majstrík</t>
  </si>
  <si>
    <t>rozhodca chlapci</t>
  </si>
  <si>
    <t>Maroš</t>
  </si>
  <si>
    <t>Nagy</t>
  </si>
  <si>
    <t>Papaj</t>
  </si>
  <si>
    <t>Samuel</t>
  </si>
  <si>
    <t>Švarc</t>
  </si>
  <si>
    <t>rozhodca dievčatá</t>
  </si>
  <si>
    <t>Adamkovič</t>
  </si>
  <si>
    <t>Rebeka</t>
  </si>
  <si>
    <t>Haščíková</t>
  </si>
  <si>
    <t>hlavný rozhodca dievčatá</t>
  </si>
  <si>
    <t>Haščík</t>
  </si>
  <si>
    <t>Anna</t>
  </si>
  <si>
    <t>Bajtošová</t>
  </si>
  <si>
    <t>Pavlíková</t>
  </si>
  <si>
    <t>M-SR</t>
  </si>
  <si>
    <t>kontrolór</t>
  </si>
  <si>
    <t>Marian</t>
  </si>
  <si>
    <t>Majzlík</t>
  </si>
  <si>
    <t>predseda</t>
  </si>
  <si>
    <t>Čamborová</t>
  </si>
  <si>
    <t>Futbal cup CH - kvalif. Kolá a OK 17-24.5.2019 Stará Bystrica + Čadca</t>
  </si>
  <si>
    <t>Dana</t>
  </si>
  <si>
    <t>Stoláriková</t>
  </si>
  <si>
    <t>MSR G4 Dubnica nad Váhom 15.-16. 5. 2019</t>
  </si>
  <si>
    <t>Futbal CUP 19.-20.6.2019</t>
  </si>
  <si>
    <t>Monika</t>
  </si>
  <si>
    <t>Belicajová</t>
  </si>
  <si>
    <t>Edita</t>
  </si>
  <si>
    <t>Ertlová</t>
  </si>
  <si>
    <t>Júlia</t>
  </si>
  <si>
    <t>Mikšovská</t>
  </si>
  <si>
    <t>Kotríková</t>
  </si>
  <si>
    <t>Elena</t>
  </si>
  <si>
    <t>Cingelová</t>
  </si>
  <si>
    <t>Jarmila</t>
  </si>
  <si>
    <t>Gazdíková</t>
  </si>
  <si>
    <t>Pavlíčková</t>
  </si>
  <si>
    <t>Šišková</t>
  </si>
  <si>
    <t>Pavlíček</t>
  </si>
  <si>
    <t>Olešáková</t>
  </si>
  <si>
    <t>Sojka</t>
  </si>
  <si>
    <t>MSR Vybíjaná Bratislava 4.-5.6.2019</t>
  </si>
  <si>
    <t>Hurčíková</t>
  </si>
  <si>
    <t>Urda</t>
  </si>
  <si>
    <t>Urbančok</t>
  </si>
  <si>
    <t>Tlelka</t>
  </si>
  <si>
    <t>Šmálik</t>
  </si>
  <si>
    <t>Róbert</t>
  </si>
  <si>
    <t>Dadykin</t>
  </si>
  <si>
    <t xml:space="preserve">Katarína </t>
  </si>
  <si>
    <t>Osuská</t>
  </si>
  <si>
    <t>Koňak</t>
  </si>
  <si>
    <t>Lenka</t>
  </si>
  <si>
    <t>Hudáková</t>
  </si>
  <si>
    <t>Štrauchová</t>
  </si>
  <si>
    <t>Bigošová</t>
  </si>
  <si>
    <t>Becková</t>
  </si>
  <si>
    <t>Klára</t>
  </si>
  <si>
    <t>Grossová</t>
  </si>
  <si>
    <t>Marcinková</t>
  </si>
  <si>
    <t>Vlasta</t>
  </si>
  <si>
    <t>MSR Gaudeamus Igitur 2019 1.-14.5.2019</t>
  </si>
  <si>
    <t>Masný</t>
  </si>
  <si>
    <t>MSR Gaudeamus Igitur 2019 8.-10.5.2019</t>
  </si>
  <si>
    <t>OV - technické zabezpečenie</t>
  </si>
  <si>
    <t>Magda</t>
  </si>
  <si>
    <t>Masárová</t>
  </si>
  <si>
    <t>MSR Gaudeamus Igitur 2019 5.-10.5.2019</t>
  </si>
  <si>
    <t>OV - prezentácia</t>
  </si>
  <si>
    <t>Magdolenová</t>
  </si>
  <si>
    <t>MSR Gaudeamus Igitur 2019 2.-10.5.2019</t>
  </si>
  <si>
    <t>Dudek</t>
  </si>
  <si>
    <t>OV - preprava, prevoz materiálu</t>
  </si>
  <si>
    <t>Danica</t>
  </si>
  <si>
    <t>Iliťová</t>
  </si>
  <si>
    <t>OV - pomoc pri prezentácii</t>
  </si>
  <si>
    <t>Synaková</t>
  </si>
  <si>
    <t>OV - prezentácia, hostesky</t>
  </si>
  <si>
    <t>Jana</t>
  </si>
  <si>
    <t>Valušková</t>
  </si>
  <si>
    <t>OV - pomoc stravovanie/ubytovanie</t>
  </si>
  <si>
    <t>Hlôšková</t>
  </si>
  <si>
    <t>MSR Gaudeamus Igitur 2019 4.-10.5.2019</t>
  </si>
  <si>
    <t>OV - stravovanie/ubytovanie</t>
  </si>
  <si>
    <t>Behílová</t>
  </si>
  <si>
    <t>MSR Gaudeamus Igitur 2019 7.-10.5.2019</t>
  </si>
  <si>
    <t>asistent dopravy</t>
  </si>
  <si>
    <t>Matúš</t>
  </si>
  <si>
    <t>Žemla</t>
  </si>
  <si>
    <t>MSR Gaudeamus Igitur 2019 7.-10.5.2020</t>
  </si>
  <si>
    <t>Vojtech</t>
  </si>
  <si>
    <t>Velička</t>
  </si>
  <si>
    <t>MSR futbal CH 19.-20.6.2019</t>
  </si>
  <si>
    <t>Ščerba</t>
  </si>
  <si>
    <t>Marián</t>
  </si>
  <si>
    <t>Hopko</t>
  </si>
  <si>
    <t>Nihaľ</t>
  </si>
  <si>
    <t>Dupľák</t>
  </si>
  <si>
    <t>jarkovský</t>
  </si>
  <si>
    <t>Harčar</t>
  </si>
  <si>
    <t>Roman</t>
  </si>
  <si>
    <t>Chovan</t>
  </si>
  <si>
    <t>Viera</t>
  </si>
  <si>
    <t>Fedoršová</t>
  </si>
  <si>
    <t>Jurčáková</t>
  </si>
  <si>
    <t>Janette</t>
  </si>
  <si>
    <t>Lišivková</t>
  </si>
  <si>
    <t>Martina</t>
  </si>
  <si>
    <t>Micheľová</t>
  </si>
  <si>
    <t>Gefferi</t>
  </si>
  <si>
    <t>Feďová</t>
  </si>
  <si>
    <t xml:space="preserve">MSR atletika ZŠ 18.6.2019 </t>
  </si>
  <si>
    <t>kriket</t>
  </si>
  <si>
    <t>Miroslava</t>
  </si>
  <si>
    <t>Vargová</t>
  </si>
  <si>
    <t>Henrieta</t>
  </si>
  <si>
    <t>Rusnáová</t>
  </si>
  <si>
    <t>Pavla</t>
  </si>
  <si>
    <t>Ongáľová</t>
  </si>
  <si>
    <t>výška</t>
  </si>
  <si>
    <t>Olívia</t>
  </si>
  <si>
    <t>Fabián</t>
  </si>
  <si>
    <t>štart</t>
  </si>
  <si>
    <t>Haraksin</t>
  </si>
  <si>
    <t>cieľ</t>
  </si>
  <si>
    <t xml:space="preserve">Ján </t>
  </si>
  <si>
    <t>Jánošdeák</t>
  </si>
  <si>
    <t>guľa</t>
  </si>
  <si>
    <t>Poláková</t>
  </si>
  <si>
    <t>Stanislava</t>
  </si>
  <si>
    <t>Hakulinová</t>
  </si>
  <si>
    <t>Haják</t>
  </si>
  <si>
    <t>Karin</t>
  </si>
  <si>
    <t>Devaldová</t>
  </si>
  <si>
    <t>Pankuch</t>
  </si>
  <si>
    <t>hlavný rozhodca, príprava</t>
  </si>
  <si>
    <t>Klaudia</t>
  </si>
  <si>
    <t>Hanzelová</t>
  </si>
  <si>
    <t>vypisovanie diplomov</t>
  </si>
  <si>
    <t>Rusnák</t>
  </si>
  <si>
    <t>diaľka</t>
  </si>
  <si>
    <t>Filip Miroslav</t>
  </si>
  <si>
    <t>Kucka</t>
  </si>
  <si>
    <t>Patarák</t>
  </si>
  <si>
    <t>Kozár</t>
  </si>
  <si>
    <t>Dušan</t>
  </si>
  <si>
    <t>Bogár</t>
  </si>
  <si>
    <t>OK FC Galanta žiaci</t>
  </si>
  <si>
    <t>OK FC Galanta žiačky</t>
  </si>
  <si>
    <t>173.</t>
  </si>
  <si>
    <t>Lázsló</t>
  </si>
  <si>
    <t>Benkovics</t>
  </si>
  <si>
    <t>174.</t>
  </si>
  <si>
    <t>Dóra</t>
  </si>
  <si>
    <t>Korpášová</t>
  </si>
  <si>
    <t>MSR hádzaná CH ZŠ 11.-12.6.2019</t>
  </si>
  <si>
    <t>175.</t>
  </si>
  <si>
    <t>Roberta</t>
  </si>
  <si>
    <t>Dulaiová</t>
  </si>
  <si>
    <t>176.</t>
  </si>
  <si>
    <t xml:space="preserve">Jana </t>
  </si>
  <si>
    <t>Rušavá</t>
  </si>
  <si>
    <t>MSR hádzaná CH ZŠ 10.-12.6.2019</t>
  </si>
  <si>
    <t>pomocník</t>
  </si>
  <si>
    <t>177.</t>
  </si>
  <si>
    <t>Zaťková</t>
  </si>
  <si>
    <t>178.</t>
  </si>
  <si>
    <t>Rudinský</t>
  </si>
  <si>
    <t>MSR hádzaná CH ZŠ 10.-14.6.2019</t>
  </si>
  <si>
    <t>organizačno technické zabezpečenie</t>
  </si>
  <si>
    <t>179.</t>
  </si>
  <si>
    <t>Ildikó</t>
  </si>
  <si>
    <t>Sedláková</t>
  </si>
  <si>
    <t>časomiera, zápisy</t>
  </si>
  <si>
    <t>180.</t>
  </si>
  <si>
    <t>Hlavatá</t>
  </si>
  <si>
    <t>181.</t>
  </si>
  <si>
    <t>182.</t>
  </si>
  <si>
    <t>Andriana</t>
  </si>
  <si>
    <t>Mihová</t>
  </si>
  <si>
    <t>MSR OB SŠ, ZŠ 10.-14.6.2019</t>
  </si>
  <si>
    <t>183.</t>
  </si>
  <si>
    <t>Šmidtová</t>
  </si>
  <si>
    <t>MSR OB SŠ, ZŠ 10.-11.6.2019</t>
  </si>
  <si>
    <t>184.</t>
  </si>
  <si>
    <t>Černušák</t>
  </si>
  <si>
    <t>MSR Vybíjaná ZŠ</t>
  </si>
  <si>
    <t>185.</t>
  </si>
  <si>
    <t>Leštický</t>
  </si>
  <si>
    <t>MSR hádzaná ZŠ D 4.-5.6.2019</t>
  </si>
  <si>
    <t>186.</t>
  </si>
  <si>
    <t>Slavomír</t>
  </si>
  <si>
    <t>Giglan</t>
  </si>
  <si>
    <t>187.</t>
  </si>
  <si>
    <t>Mičuda</t>
  </si>
  <si>
    <t>188.</t>
  </si>
  <si>
    <t>Daniel</t>
  </si>
  <si>
    <t>Pauko</t>
  </si>
  <si>
    <t>OK malý futbal st. žiačky ZŠ "futbal cup" Lučenec</t>
  </si>
  <si>
    <t>hlavný rozhodca</t>
  </si>
  <si>
    <t>189.</t>
  </si>
  <si>
    <t>Murgáčová</t>
  </si>
  <si>
    <t>OK malý futbal st. žiaci ZŠ "futbal cup" Lučenec</t>
  </si>
  <si>
    <t>organizácia</t>
  </si>
  <si>
    <t>190.</t>
  </si>
  <si>
    <t>Jačmeník</t>
  </si>
  <si>
    <t>191.</t>
  </si>
  <si>
    <t>Dula</t>
  </si>
  <si>
    <t>OK Futbal cup st. žiačky ZŠ Veľký Krtíš</t>
  </si>
  <si>
    <t>OK Futbal cup st. žiaci ZŠ Veľký Krtíš</t>
  </si>
  <si>
    <t>192.</t>
  </si>
  <si>
    <t>Denis</t>
  </si>
  <si>
    <t>Oláhov</t>
  </si>
  <si>
    <t>193.</t>
  </si>
  <si>
    <t>Tibor</t>
  </si>
  <si>
    <t>Žingor</t>
  </si>
  <si>
    <t>194.</t>
  </si>
  <si>
    <t>Rudolf</t>
  </si>
  <si>
    <t>Santoris</t>
  </si>
  <si>
    <t>195.</t>
  </si>
  <si>
    <t>Lekýr</t>
  </si>
  <si>
    <t>196.</t>
  </si>
  <si>
    <t>Štrbík</t>
  </si>
  <si>
    <t>197.</t>
  </si>
  <si>
    <t>Sloboda</t>
  </si>
  <si>
    <t>OK Futbal cup st. žiaci ZŠ Senica</t>
  </si>
  <si>
    <t>198.</t>
  </si>
  <si>
    <t>Gešperik</t>
  </si>
  <si>
    <t>OK Futbal cup Vranov nad Topľou 22.5.2019</t>
  </si>
  <si>
    <t>OK Futbal cup Vranov nad Topľou 23.5.2019</t>
  </si>
  <si>
    <t>199.</t>
  </si>
  <si>
    <t>Bartolomej</t>
  </si>
  <si>
    <t>Petro</t>
  </si>
  <si>
    <t>OK Futbal cup Vranov nad Topľou 22.-23.5.2019</t>
  </si>
  <si>
    <t>200.</t>
  </si>
  <si>
    <t>Tomáš</t>
  </si>
  <si>
    <t>Komár</t>
  </si>
  <si>
    <t>201.</t>
  </si>
  <si>
    <t>Ľuboš</t>
  </si>
  <si>
    <t>Hric</t>
  </si>
  <si>
    <t>202.</t>
  </si>
  <si>
    <t>RK Futbal cup Bánovce nad Bebravou st žiačky ZŠ</t>
  </si>
  <si>
    <t>203.</t>
  </si>
  <si>
    <t>Homola</t>
  </si>
  <si>
    <t>OK Futbal cup v Detve 24.5.2019</t>
  </si>
  <si>
    <t>OK Futbal cup v Detve 31.5.2019</t>
  </si>
  <si>
    <t>204.</t>
  </si>
  <si>
    <t>Purdek</t>
  </si>
  <si>
    <t>205.</t>
  </si>
  <si>
    <t>Špániková</t>
  </si>
  <si>
    <t>OK Futbal Cup ZŠ Považská Bystrica 27.5.2019 dievčatá</t>
  </si>
  <si>
    <t>RK Futbal cup Považská Bystrica 10.6.2019</t>
  </si>
  <si>
    <t>OK Futbal cup st žiaci ZŠ Považská Bystrica</t>
  </si>
  <si>
    <t>206.</t>
  </si>
  <si>
    <t>Šikulínec</t>
  </si>
  <si>
    <t>207.</t>
  </si>
  <si>
    <t>Demáček</t>
  </si>
  <si>
    <t>208.</t>
  </si>
  <si>
    <t>Kostelný</t>
  </si>
  <si>
    <t>OK Futbal cup ZŠ Bytča 23.5.2019</t>
  </si>
  <si>
    <t>209.</t>
  </si>
  <si>
    <t>Ciesarík</t>
  </si>
  <si>
    <t>210.</t>
  </si>
  <si>
    <t>211.</t>
  </si>
  <si>
    <t>Terézia</t>
  </si>
  <si>
    <t>Lenčéšová</t>
  </si>
  <si>
    <t>212.</t>
  </si>
  <si>
    <t>Marejka</t>
  </si>
  <si>
    <t>213.</t>
  </si>
  <si>
    <t>Nikoleta</t>
  </si>
  <si>
    <t>Se SAŠŠ - spracovanie podkladov k mzdám 7/2019</t>
  </si>
  <si>
    <t>administratíva</t>
  </si>
  <si>
    <t>214.</t>
  </si>
  <si>
    <t>Dekan</t>
  </si>
  <si>
    <t>Se SAŠŠ - spracovanie podkladov k mzdám 6/2019</t>
  </si>
  <si>
    <t>215.</t>
  </si>
  <si>
    <t>Rist</t>
  </si>
  <si>
    <t>Gaudeamus igitur, technické zabezpečenie, informačné centrum</t>
  </si>
  <si>
    <t>216.</t>
  </si>
  <si>
    <t>Morháč</t>
  </si>
  <si>
    <t>RK Futbal Cup 10.6.2019 Rimavská Sobota žiaci</t>
  </si>
  <si>
    <t>postranný rozhodca</t>
  </si>
  <si>
    <t>217.</t>
  </si>
  <si>
    <t>Pocklan</t>
  </si>
  <si>
    <t>RK Futbal Cup 29.5.2019 Rimavská Sobota žiaci</t>
  </si>
  <si>
    <t>218.</t>
  </si>
  <si>
    <t>Vaszily</t>
  </si>
  <si>
    <t>219.</t>
  </si>
  <si>
    <t>Julián</t>
  </si>
  <si>
    <t>Krull</t>
  </si>
  <si>
    <t>KK Futbal Cup žiakov ZŠ 10.6.2019 Banská Bystrica</t>
  </si>
  <si>
    <t>KK Futbal Cup žiačok ZŠ 12.6.2019 Banská Bystrica</t>
  </si>
  <si>
    <t>KK Futsal cup Banská Bystrica</t>
  </si>
  <si>
    <t>220.</t>
  </si>
  <si>
    <t>Karabin</t>
  </si>
  <si>
    <t>221.</t>
  </si>
  <si>
    <t>Maliňák</t>
  </si>
  <si>
    <t>222.</t>
  </si>
  <si>
    <t>Beňo</t>
  </si>
  <si>
    <t>OK Futbal cup ZŠ žiaci 15.5.2019 Banská Štiavnica</t>
  </si>
  <si>
    <t>OK Futbal cup ZŠ žiaci 28.5.2019 Banská Štiavnica</t>
  </si>
  <si>
    <t>OK Futbal cup ZŠ st. žiačky Banská Štiavnica 23.5.2019</t>
  </si>
  <si>
    <t>RK Futbal cup ZŠ st. žiačky 30.5.2019 Banská Štiavnica</t>
  </si>
  <si>
    <t>223.</t>
  </si>
  <si>
    <t>Machilová</t>
  </si>
  <si>
    <t>224.</t>
  </si>
  <si>
    <t>Rohoň</t>
  </si>
  <si>
    <t>OK Futbal cup ZŠ 15.5.2019 Martin</t>
  </si>
  <si>
    <t>225.</t>
  </si>
  <si>
    <t>Hajko</t>
  </si>
  <si>
    <t>226.</t>
  </si>
  <si>
    <t>Klabník</t>
  </si>
  <si>
    <t>227.</t>
  </si>
  <si>
    <t>Kulla</t>
  </si>
  <si>
    <t>OK Futbal cup ZŠ CH Čadca 24.5.2019</t>
  </si>
  <si>
    <t>228.</t>
  </si>
  <si>
    <t>Cisárik</t>
  </si>
  <si>
    <t>Futbal CUP 17.-21.5.2019 CH Stará Bystrica</t>
  </si>
  <si>
    <t>RK Futbal cup CH a D ZŠ 27.5.2019 Čadca</t>
  </si>
  <si>
    <t>229.</t>
  </si>
  <si>
    <t>Priečková</t>
  </si>
  <si>
    <t>230.</t>
  </si>
  <si>
    <t>Pavlík</t>
  </si>
  <si>
    <t>OK Futbal cup D 20.-24.4.2019 Poprad</t>
  </si>
  <si>
    <t>231.</t>
  </si>
  <si>
    <t>232.</t>
  </si>
  <si>
    <t>Duda</t>
  </si>
  <si>
    <t>organizátor/rozhodca</t>
  </si>
  <si>
    <t>233.</t>
  </si>
  <si>
    <t>Parízek</t>
  </si>
  <si>
    <t>234.</t>
  </si>
  <si>
    <t>Zoran</t>
  </si>
  <si>
    <t>Stojanovič</t>
  </si>
  <si>
    <t>235.</t>
  </si>
  <si>
    <t>Spišák</t>
  </si>
  <si>
    <t>OK FC st. CH Poprad 20.5.2019</t>
  </si>
  <si>
    <t>236.</t>
  </si>
  <si>
    <t>Jarkuliš</t>
  </si>
  <si>
    <t>237.</t>
  </si>
  <si>
    <t>Javorek</t>
  </si>
  <si>
    <t>238.</t>
  </si>
  <si>
    <t>Vincent</t>
  </si>
  <si>
    <t>Seman</t>
  </si>
  <si>
    <t>OK FC st. CH Poprad 24.5.2019</t>
  </si>
  <si>
    <t>239.</t>
  </si>
  <si>
    <t>Danka</t>
  </si>
  <si>
    <t>Onofrejová</t>
  </si>
  <si>
    <t>KK FC st žiaci 7.6.2019 Prešov</t>
  </si>
  <si>
    <t>240.</t>
  </si>
  <si>
    <t>Andrejko</t>
  </si>
  <si>
    <t>241.</t>
  </si>
  <si>
    <t>Kundľa</t>
  </si>
  <si>
    <t>242.</t>
  </si>
  <si>
    <t>Šturdík</t>
  </si>
  <si>
    <t>KK FC 28.5.2019 Bratislava</t>
  </si>
  <si>
    <t>243.</t>
  </si>
  <si>
    <t>Šupka</t>
  </si>
  <si>
    <t>OK FC žiačky ZŠ 29.4.2019 v Žiari nad Hronom</t>
  </si>
  <si>
    <t>244.</t>
  </si>
  <si>
    <t>Štanga</t>
  </si>
  <si>
    <t>245.</t>
  </si>
  <si>
    <t>Petronela</t>
  </si>
  <si>
    <t>Černická</t>
  </si>
  <si>
    <t>246.</t>
  </si>
  <si>
    <t>Solár</t>
  </si>
  <si>
    <t>OK FC ZŠ 30.5.2019 Stará Ľubovňa</t>
  </si>
  <si>
    <t>247.</t>
  </si>
  <si>
    <t>Olejár</t>
  </si>
  <si>
    <t>248.</t>
  </si>
  <si>
    <t>Jolana</t>
  </si>
  <si>
    <t>Sarnecká</t>
  </si>
  <si>
    <t>organizačný pracovník</t>
  </si>
  <si>
    <t>249.</t>
  </si>
  <si>
    <t>Lupták</t>
  </si>
  <si>
    <t>OK FC ZŠ 17.5.2019 Banská Bystrica</t>
  </si>
  <si>
    <t>OK FC ZŠ 30.5.2019 Banská Bystrica</t>
  </si>
  <si>
    <t>250.</t>
  </si>
  <si>
    <t>Vrbovský</t>
  </si>
  <si>
    <t>251.</t>
  </si>
  <si>
    <t>Lucia</t>
  </si>
  <si>
    <t>Sirotiarová</t>
  </si>
  <si>
    <t>252.</t>
  </si>
  <si>
    <t>Juríček</t>
  </si>
  <si>
    <t>OK FC žiaci ZŠ 23.5.2019 Bratislava</t>
  </si>
  <si>
    <t>253.</t>
  </si>
  <si>
    <t>Savčinský</t>
  </si>
  <si>
    <t>254.</t>
  </si>
  <si>
    <t>Geško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</si>
</sst>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dotted">
        <color rgb="FF000000"/>
      </right>
      <top style="medium">
        <color rgb="FFCCCCCC"/>
      </top>
      <bottom style="dotted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Alignment="1">
      <alignment horizontal="center" vertical="top"/>
    </xf>
    <xf numFmtId="0" fontId="2" fillId="3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top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top"/>
    </xf>
    <xf numFmtId="15" fontId="0" fillId="2" borderId="1" xfId="0" applyNumberFormat="1" applyFill="1" applyBorder="1" applyAlignment="1">
      <alignment vertical="top" wrapText="1"/>
    </xf>
    <xf numFmtId="16" fontId="0" fillId="2" borderId="1" xfId="0" applyNumberForma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top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&#243;pia%20-%20RFO-RegisterFyzickychOsob%20RIA%202%20-%20aktual%20k%205.8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klad"/>
      <sheetName val="Dobrovolnik"/>
    </sheetNames>
    <sheetDataSet>
      <sheetData sheetId="0">
        <row r="4">
          <cell r="A4" t="str">
            <v>Por.č.</v>
          </cell>
          <cell r="K4" t="str">
            <v>Poznámka</v>
          </cell>
        </row>
        <row r="19">
          <cell r="A19" t="str">
            <v>1.</v>
          </cell>
        </row>
        <row r="20">
          <cell r="A20" t="str">
            <v>2.</v>
          </cell>
        </row>
        <row r="21">
          <cell r="A21" t="str">
            <v>3.</v>
          </cell>
        </row>
        <row r="22">
          <cell r="A22" t="str">
            <v>4.</v>
          </cell>
        </row>
        <row r="23">
          <cell r="A23" t="str">
            <v>5.</v>
          </cell>
        </row>
        <row r="24">
          <cell r="A24" t="str">
            <v>6.</v>
          </cell>
        </row>
        <row r="25">
          <cell r="A25" t="str">
            <v>7.</v>
          </cell>
        </row>
        <row r="26">
          <cell r="A26" t="str">
            <v>8.</v>
          </cell>
        </row>
        <row r="27">
          <cell r="A27" t="str">
            <v>9.</v>
          </cell>
        </row>
        <row r="28">
          <cell r="A28" t="str">
            <v>10.</v>
          </cell>
        </row>
        <row r="29">
          <cell r="A29" t="str">
            <v>11.</v>
          </cell>
        </row>
        <row r="30">
          <cell r="A30" t="str">
            <v>12.</v>
          </cell>
        </row>
        <row r="31">
          <cell r="A31" t="str">
            <v>13.</v>
          </cell>
        </row>
        <row r="32">
          <cell r="A32" t="str">
            <v>14.</v>
          </cell>
        </row>
        <row r="33">
          <cell r="A33" t="str">
            <v>15.</v>
          </cell>
        </row>
        <row r="34">
          <cell r="A34" t="str">
            <v>16.</v>
          </cell>
        </row>
        <row r="35">
          <cell r="A35" t="str">
            <v>17.</v>
          </cell>
        </row>
        <row r="36">
          <cell r="A36" t="str">
            <v>18.</v>
          </cell>
        </row>
        <row r="37">
          <cell r="A37" t="str">
            <v>19.</v>
          </cell>
        </row>
        <row r="38">
          <cell r="A38" t="str">
            <v>20.</v>
          </cell>
        </row>
        <row r="39">
          <cell r="A39" t="str">
            <v>21.</v>
          </cell>
        </row>
        <row r="40">
          <cell r="A40" t="str">
            <v>22.</v>
          </cell>
        </row>
        <row r="41">
          <cell r="A41" t="str">
            <v>23.</v>
          </cell>
        </row>
        <row r="42">
          <cell r="A42" t="str">
            <v>24.</v>
          </cell>
        </row>
        <row r="43">
          <cell r="A43" t="str">
            <v>25.</v>
          </cell>
        </row>
        <row r="44">
          <cell r="A44" t="str">
            <v>26.</v>
          </cell>
        </row>
        <row r="45">
          <cell r="A45" t="str">
            <v>27.</v>
          </cell>
        </row>
        <row r="46">
          <cell r="A46" t="str">
            <v>28.</v>
          </cell>
        </row>
        <row r="47">
          <cell r="A47" t="str">
            <v>29.</v>
          </cell>
        </row>
        <row r="48">
          <cell r="A48" t="str">
            <v>30.</v>
          </cell>
        </row>
        <row r="49">
          <cell r="A49" t="str">
            <v>31.</v>
          </cell>
        </row>
        <row r="50">
          <cell r="A50" t="str">
            <v>32.</v>
          </cell>
        </row>
        <row r="51">
          <cell r="A51" t="str">
            <v>33.</v>
          </cell>
        </row>
        <row r="52">
          <cell r="A52" t="str">
            <v>34.</v>
          </cell>
        </row>
        <row r="53">
          <cell r="A53" t="str">
            <v>35.</v>
          </cell>
        </row>
        <row r="54">
          <cell r="A54" t="str">
            <v>36.</v>
          </cell>
        </row>
        <row r="55">
          <cell r="A55" t="str">
            <v>37.</v>
          </cell>
        </row>
        <row r="56">
          <cell r="A56" t="str">
            <v>38.</v>
          </cell>
        </row>
        <row r="57">
          <cell r="A57" t="str">
            <v>39.</v>
          </cell>
        </row>
        <row r="58">
          <cell r="A58" t="str">
            <v>40.</v>
          </cell>
        </row>
        <row r="59">
          <cell r="A59" t="str">
            <v>41.</v>
          </cell>
        </row>
        <row r="60">
          <cell r="A60" t="str">
            <v>42.</v>
          </cell>
        </row>
        <row r="61">
          <cell r="A61" t="str">
            <v>43.</v>
          </cell>
        </row>
        <row r="62">
          <cell r="A62" t="str">
            <v>44.</v>
          </cell>
        </row>
        <row r="63">
          <cell r="A63" t="str">
            <v>45.</v>
          </cell>
        </row>
        <row r="64">
          <cell r="A64" t="str">
            <v>46.</v>
          </cell>
        </row>
        <row r="65">
          <cell r="A65" t="str">
            <v>47.</v>
          </cell>
        </row>
        <row r="66">
          <cell r="A66" t="str">
            <v>48.</v>
          </cell>
        </row>
        <row r="67">
          <cell r="A67" t="str">
            <v>49.</v>
          </cell>
        </row>
        <row r="68">
          <cell r="A68" t="str">
            <v>50.</v>
          </cell>
        </row>
        <row r="69">
          <cell r="A69" t="str">
            <v>51.</v>
          </cell>
        </row>
        <row r="70">
          <cell r="A70" t="str">
            <v>52.</v>
          </cell>
        </row>
        <row r="71">
          <cell r="A71" t="str">
            <v>53.</v>
          </cell>
        </row>
        <row r="72">
          <cell r="A72" t="str">
            <v>54.</v>
          </cell>
        </row>
        <row r="73">
          <cell r="A73" t="str">
            <v>55.</v>
          </cell>
        </row>
        <row r="74">
          <cell r="A74" t="str">
            <v>56.</v>
          </cell>
        </row>
        <row r="75">
          <cell r="A75" t="str">
            <v>57.</v>
          </cell>
        </row>
        <row r="76">
          <cell r="A76" t="str">
            <v>58.</v>
          </cell>
        </row>
        <row r="77">
          <cell r="A77" t="str">
            <v>59.</v>
          </cell>
        </row>
        <row r="78">
          <cell r="A78" t="str">
            <v>60.</v>
          </cell>
        </row>
        <row r="79">
          <cell r="A79" t="str">
            <v>61.</v>
          </cell>
        </row>
        <row r="80">
          <cell r="A80" t="str">
            <v>62.</v>
          </cell>
        </row>
        <row r="81">
          <cell r="A81" t="str">
            <v>63.</v>
          </cell>
        </row>
        <row r="82">
          <cell r="A82" t="str">
            <v>64.</v>
          </cell>
        </row>
        <row r="83">
          <cell r="A83" t="str">
            <v>65.</v>
          </cell>
        </row>
        <row r="84">
          <cell r="A84" t="str">
            <v>66.</v>
          </cell>
        </row>
        <row r="85">
          <cell r="A85" t="str">
            <v>67.</v>
          </cell>
        </row>
        <row r="86">
          <cell r="A86" t="str">
            <v>68.</v>
          </cell>
        </row>
        <row r="87">
          <cell r="A87" t="str">
            <v>69.</v>
          </cell>
        </row>
        <row r="88">
          <cell r="A88" t="str">
            <v>70.</v>
          </cell>
        </row>
        <row r="89">
          <cell r="A89" t="str">
            <v>71.</v>
          </cell>
        </row>
        <row r="90">
          <cell r="A90" t="str">
            <v>72.</v>
          </cell>
        </row>
        <row r="91">
          <cell r="A91" t="str">
            <v>73.</v>
          </cell>
        </row>
        <row r="92">
          <cell r="A92" t="str">
            <v>74.</v>
          </cell>
        </row>
        <row r="93">
          <cell r="A93" t="str">
            <v>75.</v>
          </cell>
        </row>
        <row r="94">
          <cell r="A94" t="str">
            <v>76.</v>
          </cell>
        </row>
        <row r="95">
          <cell r="A95" t="str">
            <v>77.</v>
          </cell>
        </row>
        <row r="96">
          <cell r="A96" t="str">
            <v>78.</v>
          </cell>
        </row>
        <row r="97">
          <cell r="A97" t="str">
            <v>79.</v>
          </cell>
        </row>
        <row r="98">
          <cell r="A98" t="str">
            <v>80.</v>
          </cell>
        </row>
        <row r="99">
          <cell r="A99" t="str">
            <v>81.</v>
          </cell>
        </row>
        <row r="100">
          <cell r="A100" t="str">
            <v>82.</v>
          </cell>
        </row>
        <row r="101">
          <cell r="A101" t="str">
            <v>83.</v>
          </cell>
        </row>
        <row r="102">
          <cell r="A102" t="str">
            <v>84.</v>
          </cell>
        </row>
        <row r="103">
          <cell r="A103" t="str">
            <v>85.</v>
          </cell>
        </row>
        <row r="104">
          <cell r="A104" t="str">
            <v>86.</v>
          </cell>
        </row>
        <row r="105">
          <cell r="A105" t="str">
            <v>87.</v>
          </cell>
        </row>
        <row r="106">
          <cell r="A106" t="str">
            <v>88.</v>
          </cell>
        </row>
        <row r="107">
          <cell r="A107" t="str">
            <v>89.</v>
          </cell>
        </row>
        <row r="108">
          <cell r="A108" t="str">
            <v>90.</v>
          </cell>
        </row>
        <row r="109">
          <cell r="A109" t="str">
            <v>91.</v>
          </cell>
        </row>
        <row r="110">
          <cell r="A110" t="str">
            <v>92.</v>
          </cell>
        </row>
        <row r="111">
          <cell r="A111" t="str">
            <v>93.</v>
          </cell>
        </row>
        <row r="112">
          <cell r="A112" t="str">
            <v>94.</v>
          </cell>
        </row>
        <row r="113">
          <cell r="A113" t="str">
            <v>95.</v>
          </cell>
        </row>
        <row r="114">
          <cell r="A114" t="str">
            <v>96.</v>
          </cell>
        </row>
        <row r="115">
          <cell r="A115" t="str">
            <v>97.</v>
          </cell>
        </row>
        <row r="116">
          <cell r="A116" t="str">
            <v>98.</v>
          </cell>
        </row>
        <row r="117">
          <cell r="A117" t="str">
            <v>99.</v>
          </cell>
        </row>
        <row r="118">
          <cell r="A118" t="str">
            <v>100.</v>
          </cell>
        </row>
        <row r="119">
          <cell r="A119" t="str">
            <v>101.</v>
          </cell>
        </row>
        <row r="120">
          <cell r="A120" t="str">
            <v>102.</v>
          </cell>
        </row>
        <row r="121">
          <cell r="A121" t="str">
            <v>103.</v>
          </cell>
        </row>
        <row r="122">
          <cell r="A122" t="str">
            <v>104.</v>
          </cell>
        </row>
        <row r="123">
          <cell r="A123" t="str">
            <v>105.</v>
          </cell>
        </row>
        <row r="124">
          <cell r="A124" t="str">
            <v>106.</v>
          </cell>
        </row>
        <row r="125">
          <cell r="A125" t="str">
            <v>107.</v>
          </cell>
        </row>
        <row r="126">
          <cell r="A126" t="str">
            <v>108.</v>
          </cell>
        </row>
        <row r="127">
          <cell r="A127" t="str">
            <v>109.</v>
          </cell>
        </row>
        <row r="128">
          <cell r="A128" t="str">
            <v>110.</v>
          </cell>
        </row>
        <row r="129">
          <cell r="A129" t="str">
            <v>111.</v>
          </cell>
        </row>
        <row r="130">
          <cell r="A130" t="str">
            <v>112.</v>
          </cell>
        </row>
        <row r="131">
          <cell r="A131" t="str">
            <v>113.</v>
          </cell>
        </row>
        <row r="132">
          <cell r="A132" t="str">
            <v>114.</v>
          </cell>
        </row>
        <row r="133">
          <cell r="A133" t="str">
            <v>115.</v>
          </cell>
        </row>
        <row r="134">
          <cell r="A134" t="str">
            <v>116.</v>
          </cell>
        </row>
        <row r="135">
          <cell r="A135" t="str">
            <v>117.</v>
          </cell>
        </row>
        <row r="136">
          <cell r="A136" t="str">
            <v>118.</v>
          </cell>
        </row>
        <row r="137">
          <cell r="A137" t="str">
            <v>119.</v>
          </cell>
        </row>
        <row r="138">
          <cell r="A138" t="str">
            <v>120.</v>
          </cell>
        </row>
        <row r="139">
          <cell r="A139" t="str">
            <v>121.</v>
          </cell>
        </row>
        <row r="140">
          <cell r="A140" t="str">
            <v>122.</v>
          </cell>
        </row>
        <row r="141">
          <cell r="A141" t="str">
            <v>123.</v>
          </cell>
        </row>
        <row r="142">
          <cell r="A142" t="str">
            <v>124.</v>
          </cell>
        </row>
        <row r="143">
          <cell r="A143" t="str">
            <v>125.</v>
          </cell>
        </row>
        <row r="144">
          <cell r="A144" t="str">
            <v>126.</v>
          </cell>
        </row>
        <row r="145">
          <cell r="A145" t="str">
            <v>127.</v>
          </cell>
        </row>
        <row r="146">
          <cell r="A146" t="str">
            <v>128.</v>
          </cell>
        </row>
        <row r="147">
          <cell r="A147" t="str">
            <v>129.</v>
          </cell>
        </row>
        <row r="148">
          <cell r="A148" t="str">
            <v>130.</v>
          </cell>
        </row>
        <row r="149">
          <cell r="A149" t="str">
            <v>131.</v>
          </cell>
        </row>
        <row r="150">
          <cell r="A150" t="str">
            <v>132.</v>
          </cell>
        </row>
        <row r="151">
          <cell r="A151" t="str">
            <v>133.</v>
          </cell>
        </row>
        <row r="152">
          <cell r="A152" t="str">
            <v>134.</v>
          </cell>
        </row>
        <row r="153">
          <cell r="A153" t="str">
            <v>135.</v>
          </cell>
        </row>
        <row r="154">
          <cell r="A154" t="str">
            <v>136.</v>
          </cell>
        </row>
        <row r="155">
          <cell r="A155" t="str">
            <v>137.</v>
          </cell>
        </row>
        <row r="156">
          <cell r="A156" t="str">
            <v>138.</v>
          </cell>
        </row>
        <row r="157">
          <cell r="A157" t="str">
            <v>139.</v>
          </cell>
        </row>
        <row r="158">
          <cell r="A158" t="str">
            <v>140.</v>
          </cell>
        </row>
        <row r="159">
          <cell r="A159" t="str">
            <v>141.</v>
          </cell>
        </row>
        <row r="160">
          <cell r="A160" t="str">
            <v>142.</v>
          </cell>
        </row>
        <row r="161">
          <cell r="A161" t="str">
            <v>143.</v>
          </cell>
        </row>
        <row r="162">
          <cell r="A162" t="str">
            <v>144.</v>
          </cell>
        </row>
        <row r="163">
          <cell r="A163" t="str">
            <v>145.</v>
          </cell>
        </row>
        <row r="164">
          <cell r="A164" t="str">
            <v>146.</v>
          </cell>
        </row>
        <row r="165">
          <cell r="A165" t="str">
            <v>147.</v>
          </cell>
        </row>
        <row r="166">
          <cell r="A166" t="str">
            <v>148.</v>
          </cell>
        </row>
        <row r="167">
          <cell r="A167" t="str">
            <v>149.</v>
          </cell>
        </row>
        <row r="168">
          <cell r="A168" t="str">
            <v>150.</v>
          </cell>
        </row>
        <row r="169">
          <cell r="A169" t="str">
            <v>151.</v>
          </cell>
        </row>
        <row r="170">
          <cell r="A170" t="str">
            <v>152.</v>
          </cell>
        </row>
        <row r="171">
          <cell r="A171" t="str">
            <v>153.</v>
          </cell>
        </row>
        <row r="172">
          <cell r="A172" t="str">
            <v>154.</v>
          </cell>
        </row>
        <row r="173">
          <cell r="A173" t="str">
            <v>155.</v>
          </cell>
        </row>
        <row r="174">
          <cell r="A174" t="str">
            <v>156.</v>
          </cell>
        </row>
        <row r="175">
          <cell r="A175" t="str">
            <v>157.</v>
          </cell>
        </row>
        <row r="176">
          <cell r="A176" t="str">
            <v>158.</v>
          </cell>
        </row>
        <row r="177">
          <cell r="A177" t="str">
            <v>159.</v>
          </cell>
        </row>
        <row r="178">
          <cell r="A178" t="str">
            <v>160.</v>
          </cell>
        </row>
        <row r="179">
          <cell r="A179" t="str">
            <v>161.</v>
          </cell>
        </row>
        <row r="180">
          <cell r="A180" t="str">
            <v>162.</v>
          </cell>
        </row>
        <row r="181">
          <cell r="A181" t="str">
            <v>163.</v>
          </cell>
        </row>
        <row r="182">
          <cell r="A182" t="str">
            <v>164.</v>
          </cell>
        </row>
        <row r="183">
          <cell r="A183" t="str">
            <v>165.</v>
          </cell>
        </row>
        <row r="184">
          <cell r="A184" t="str">
            <v>166.</v>
          </cell>
        </row>
        <row r="185">
          <cell r="A185" t="str">
            <v>167.</v>
          </cell>
        </row>
        <row r="186">
          <cell r="A186" t="str">
            <v>168.</v>
          </cell>
        </row>
        <row r="187">
          <cell r="A187" t="str">
            <v>169.</v>
          </cell>
        </row>
        <row r="188">
          <cell r="A188" t="str">
            <v>170.</v>
          </cell>
        </row>
        <row r="189">
          <cell r="A189" t="str">
            <v>171.</v>
          </cell>
        </row>
        <row r="190">
          <cell r="A190" t="str">
            <v>172.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1"/>
  <sheetViews>
    <sheetView tabSelected="1" workbookViewId="0">
      <selection activeCell="G3" sqref="G3"/>
    </sheetView>
  </sheetViews>
  <sheetFormatPr defaultRowHeight="15" x14ac:dyDescent="0.25"/>
  <cols>
    <col min="1" max="1" width="9.140625" style="3"/>
    <col min="2" max="2" width="17.140625" style="3" customWidth="1"/>
    <col min="3" max="3" width="15" style="3" customWidth="1"/>
    <col min="4" max="4" width="17.140625" style="3" customWidth="1"/>
    <col min="5" max="5" width="15" style="4" customWidth="1"/>
    <col min="6" max="6" width="24.85546875" style="3" customWidth="1"/>
    <col min="7" max="7" width="16" style="5" customWidth="1"/>
    <col min="8" max="8" width="15.140625" style="5" bestFit="1" customWidth="1"/>
    <col min="9" max="9" width="17.42578125" style="5" customWidth="1"/>
    <col min="10" max="10" width="22.42578125" style="5" customWidth="1"/>
    <col min="11" max="11" width="14.85546875" style="5" customWidth="1"/>
    <col min="12" max="257" width="9.140625" style="3"/>
    <col min="258" max="258" width="17.140625" style="3" customWidth="1"/>
    <col min="259" max="259" width="15" style="3" customWidth="1"/>
    <col min="260" max="260" width="17.140625" style="3" customWidth="1"/>
    <col min="261" max="261" width="15" style="3" customWidth="1"/>
    <col min="262" max="262" width="24.85546875" style="3" customWidth="1"/>
    <col min="263" max="263" width="16" style="3" customWidth="1"/>
    <col min="264" max="264" width="15.140625" style="3" bestFit="1" customWidth="1"/>
    <col min="265" max="265" width="17.42578125" style="3" customWidth="1"/>
    <col min="266" max="266" width="22.42578125" style="3" customWidth="1"/>
    <col min="267" max="267" width="14.85546875" style="3" customWidth="1"/>
    <col min="268" max="513" width="9.140625" style="3"/>
    <col min="514" max="514" width="17.140625" style="3" customWidth="1"/>
    <col min="515" max="515" width="15" style="3" customWidth="1"/>
    <col min="516" max="516" width="17.140625" style="3" customWidth="1"/>
    <col min="517" max="517" width="15" style="3" customWidth="1"/>
    <col min="518" max="518" width="24.85546875" style="3" customWidth="1"/>
    <col min="519" max="519" width="16" style="3" customWidth="1"/>
    <col min="520" max="520" width="15.140625" style="3" bestFit="1" customWidth="1"/>
    <col min="521" max="521" width="17.42578125" style="3" customWidth="1"/>
    <col min="522" max="522" width="22.42578125" style="3" customWidth="1"/>
    <col min="523" max="523" width="14.85546875" style="3" customWidth="1"/>
    <col min="524" max="769" width="9.140625" style="3"/>
    <col min="770" max="770" width="17.140625" style="3" customWidth="1"/>
    <col min="771" max="771" width="15" style="3" customWidth="1"/>
    <col min="772" max="772" width="17.140625" style="3" customWidth="1"/>
    <col min="773" max="773" width="15" style="3" customWidth="1"/>
    <col min="774" max="774" width="24.85546875" style="3" customWidth="1"/>
    <col min="775" max="775" width="16" style="3" customWidth="1"/>
    <col min="776" max="776" width="15.140625" style="3" bestFit="1" customWidth="1"/>
    <col min="777" max="777" width="17.42578125" style="3" customWidth="1"/>
    <col min="778" max="778" width="22.42578125" style="3" customWidth="1"/>
    <col min="779" max="779" width="14.85546875" style="3" customWidth="1"/>
    <col min="780" max="1025" width="9.140625" style="3"/>
    <col min="1026" max="1026" width="17.140625" style="3" customWidth="1"/>
    <col min="1027" max="1027" width="15" style="3" customWidth="1"/>
    <col min="1028" max="1028" width="17.140625" style="3" customWidth="1"/>
    <col min="1029" max="1029" width="15" style="3" customWidth="1"/>
    <col min="1030" max="1030" width="24.85546875" style="3" customWidth="1"/>
    <col min="1031" max="1031" width="16" style="3" customWidth="1"/>
    <col min="1032" max="1032" width="15.140625" style="3" bestFit="1" customWidth="1"/>
    <col min="1033" max="1033" width="17.42578125" style="3" customWidth="1"/>
    <col min="1034" max="1034" width="22.42578125" style="3" customWidth="1"/>
    <col min="1035" max="1035" width="14.85546875" style="3" customWidth="1"/>
    <col min="1036" max="1281" width="9.140625" style="3"/>
    <col min="1282" max="1282" width="17.140625" style="3" customWidth="1"/>
    <col min="1283" max="1283" width="15" style="3" customWidth="1"/>
    <col min="1284" max="1284" width="17.140625" style="3" customWidth="1"/>
    <col min="1285" max="1285" width="15" style="3" customWidth="1"/>
    <col min="1286" max="1286" width="24.85546875" style="3" customWidth="1"/>
    <col min="1287" max="1287" width="16" style="3" customWidth="1"/>
    <col min="1288" max="1288" width="15.140625" style="3" bestFit="1" customWidth="1"/>
    <col min="1289" max="1289" width="17.42578125" style="3" customWidth="1"/>
    <col min="1290" max="1290" width="22.42578125" style="3" customWidth="1"/>
    <col min="1291" max="1291" width="14.85546875" style="3" customWidth="1"/>
    <col min="1292" max="1537" width="9.140625" style="3"/>
    <col min="1538" max="1538" width="17.140625" style="3" customWidth="1"/>
    <col min="1539" max="1539" width="15" style="3" customWidth="1"/>
    <col min="1540" max="1540" width="17.140625" style="3" customWidth="1"/>
    <col min="1541" max="1541" width="15" style="3" customWidth="1"/>
    <col min="1542" max="1542" width="24.85546875" style="3" customWidth="1"/>
    <col min="1543" max="1543" width="16" style="3" customWidth="1"/>
    <col min="1544" max="1544" width="15.140625" style="3" bestFit="1" customWidth="1"/>
    <col min="1545" max="1545" width="17.42578125" style="3" customWidth="1"/>
    <col min="1546" max="1546" width="22.42578125" style="3" customWidth="1"/>
    <col min="1547" max="1547" width="14.85546875" style="3" customWidth="1"/>
    <col min="1548" max="1793" width="9.140625" style="3"/>
    <col min="1794" max="1794" width="17.140625" style="3" customWidth="1"/>
    <col min="1795" max="1795" width="15" style="3" customWidth="1"/>
    <col min="1796" max="1796" width="17.140625" style="3" customWidth="1"/>
    <col min="1797" max="1797" width="15" style="3" customWidth="1"/>
    <col min="1798" max="1798" width="24.85546875" style="3" customWidth="1"/>
    <col min="1799" max="1799" width="16" style="3" customWidth="1"/>
    <col min="1800" max="1800" width="15.140625" style="3" bestFit="1" customWidth="1"/>
    <col min="1801" max="1801" width="17.42578125" style="3" customWidth="1"/>
    <col min="1802" max="1802" width="22.42578125" style="3" customWidth="1"/>
    <col min="1803" max="1803" width="14.85546875" style="3" customWidth="1"/>
    <col min="1804" max="2049" width="9.140625" style="3"/>
    <col min="2050" max="2050" width="17.140625" style="3" customWidth="1"/>
    <col min="2051" max="2051" width="15" style="3" customWidth="1"/>
    <col min="2052" max="2052" width="17.140625" style="3" customWidth="1"/>
    <col min="2053" max="2053" width="15" style="3" customWidth="1"/>
    <col min="2054" max="2054" width="24.85546875" style="3" customWidth="1"/>
    <col min="2055" max="2055" width="16" style="3" customWidth="1"/>
    <col min="2056" max="2056" width="15.140625" style="3" bestFit="1" customWidth="1"/>
    <col min="2057" max="2057" width="17.42578125" style="3" customWidth="1"/>
    <col min="2058" max="2058" width="22.42578125" style="3" customWidth="1"/>
    <col min="2059" max="2059" width="14.85546875" style="3" customWidth="1"/>
    <col min="2060" max="2305" width="9.140625" style="3"/>
    <col min="2306" max="2306" width="17.140625" style="3" customWidth="1"/>
    <col min="2307" max="2307" width="15" style="3" customWidth="1"/>
    <col min="2308" max="2308" width="17.140625" style="3" customWidth="1"/>
    <col min="2309" max="2309" width="15" style="3" customWidth="1"/>
    <col min="2310" max="2310" width="24.85546875" style="3" customWidth="1"/>
    <col min="2311" max="2311" width="16" style="3" customWidth="1"/>
    <col min="2312" max="2312" width="15.140625" style="3" bestFit="1" customWidth="1"/>
    <col min="2313" max="2313" width="17.42578125" style="3" customWidth="1"/>
    <col min="2314" max="2314" width="22.42578125" style="3" customWidth="1"/>
    <col min="2315" max="2315" width="14.85546875" style="3" customWidth="1"/>
    <col min="2316" max="2561" width="9.140625" style="3"/>
    <col min="2562" max="2562" width="17.140625" style="3" customWidth="1"/>
    <col min="2563" max="2563" width="15" style="3" customWidth="1"/>
    <col min="2564" max="2564" width="17.140625" style="3" customWidth="1"/>
    <col min="2565" max="2565" width="15" style="3" customWidth="1"/>
    <col min="2566" max="2566" width="24.85546875" style="3" customWidth="1"/>
    <col min="2567" max="2567" width="16" style="3" customWidth="1"/>
    <col min="2568" max="2568" width="15.140625" style="3" bestFit="1" customWidth="1"/>
    <col min="2569" max="2569" width="17.42578125" style="3" customWidth="1"/>
    <col min="2570" max="2570" width="22.42578125" style="3" customWidth="1"/>
    <col min="2571" max="2571" width="14.85546875" style="3" customWidth="1"/>
    <col min="2572" max="2817" width="9.140625" style="3"/>
    <col min="2818" max="2818" width="17.140625" style="3" customWidth="1"/>
    <col min="2819" max="2819" width="15" style="3" customWidth="1"/>
    <col min="2820" max="2820" width="17.140625" style="3" customWidth="1"/>
    <col min="2821" max="2821" width="15" style="3" customWidth="1"/>
    <col min="2822" max="2822" width="24.85546875" style="3" customWidth="1"/>
    <col min="2823" max="2823" width="16" style="3" customWidth="1"/>
    <col min="2824" max="2824" width="15.140625" style="3" bestFit="1" customWidth="1"/>
    <col min="2825" max="2825" width="17.42578125" style="3" customWidth="1"/>
    <col min="2826" max="2826" width="22.42578125" style="3" customWidth="1"/>
    <col min="2827" max="2827" width="14.85546875" style="3" customWidth="1"/>
    <col min="2828" max="3073" width="9.140625" style="3"/>
    <col min="3074" max="3074" width="17.140625" style="3" customWidth="1"/>
    <col min="3075" max="3075" width="15" style="3" customWidth="1"/>
    <col min="3076" max="3076" width="17.140625" style="3" customWidth="1"/>
    <col min="3077" max="3077" width="15" style="3" customWidth="1"/>
    <col min="3078" max="3078" width="24.85546875" style="3" customWidth="1"/>
    <col min="3079" max="3079" width="16" style="3" customWidth="1"/>
    <col min="3080" max="3080" width="15.140625" style="3" bestFit="1" customWidth="1"/>
    <col min="3081" max="3081" width="17.42578125" style="3" customWidth="1"/>
    <col min="3082" max="3082" width="22.42578125" style="3" customWidth="1"/>
    <col min="3083" max="3083" width="14.85546875" style="3" customWidth="1"/>
    <col min="3084" max="3329" width="9.140625" style="3"/>
    <col min="3330" max="3330" width="17.140625" style="3" customWidth="1"/>
    <col min="3331" max="3331" width="15" style="3" customWidth="1"/>
    <col min="3332" max="3332" width="17.140625" style="3" customWidth="1"/>
    <col min="3333" max="3333" width="15" style="3" customWidth="1"/>
    <col min="3334" max="3334" width="24.85546875" style="3" customWidth="1"/>
    <col min="3335" max="3335" width="16" style="3" customWidth="1"/>
    <col min="3336" max="3336" width="15.140625" style="3" bestFit="1" customWidth="1"/>
    <col min="3337" max="3337" width="17.42578125" style="3" customWidth="1"/>
    <col min="3338" max="3338" width="22.42578125" style="3" customWidth="1"/>
    <col min="3339" max="3339" width="14.85546875" style="3" customWidth="1"/>
    <col min="3340" max="3585" width="9.140625" style="3"/>
    <col min="3586" max="3586" width="17.140625" style="3" customWidth="1"/>
    <col min="3587" max="3587" width="15" style="3" customWidth="1"/>
    <col min="3588" max="3588" width="17.140625" style="3" customWidth="1"/>
    <col min="3589" max="3589" width="15" style="3" customWidth="1"/>
    <col min="3590" max="3590" width="24.85546875" style="3" customWidth="1"/>
    <col min="3591" max="3591" width="16" style="3" customWidth="1"/>
    <col min="3592" max="3592" width="15.140625" style="3" bestFit="1" customWidth="1"/>
    <col min="3593" max="3593" width="17.42578125" style="3" customWidth="1"/>
    <col min="3594" max="3594" width="22.42578125" style="3" customWidth="1"/>
    <col min="3595" max="3595" width="14.85546875" style="3" customWidth="1"/>
    <col min="3596" max="3841" width="9.140625" style="3"/>
    <col min="3842" max="3842" width="17.140625" style="3" customWidth="1"/>
    <col min="3843" max="3843" width="15" style="3" customWidth="1"/>
    <col min="3844" max="3844" width="17.140625" style="3" customWidth="1"/>
    <col min="3845" max="3845" width="15" style="3" customWidth="1"/>
    <col min="3846" max="3846" width="24.85546875" style="3" customWidth="1"/>
    <col min="3847" max="3847" width="16" style="3" customWidth="1"/>
    <col min="3848" max="3848" width="15.140625" style="3" bestFit="1" customWidth="1"/>
    <col min="3849" max="3849" width="17.42578125" style="3" customWidth="1"/>
    <col min="3850" max="3850" width="22.42578125" style="3" customWidth="1"/>
    <col min="3851" max="3851" width="14.85546875" style="3" customWidth="1"/>
    <col min="3852" max="4097" width="9.140625" style="3"/>
    <col min="4098" max="4098" width="17.140625" style="3" customWidth="1"/>
    <col min="4099" max="4099" width="15" style="3" customWidth="1"/>
    <col min="4100" max="4100" width="17.140625" style="3" customWidth="1"/>
    <col min="4101" max="4101" width="15" style="3" customWidth="1"/>
    <col min="4102" max="4102" width="24.85546875" style="3" customWidth="1"/>
    <col min="4103" max="4103" width="16" style="3" customWidth="1"/>
    <col min="4104" max="4104" width="15.140625" style="3" bestFit="1" customWidth="1"/>
    <col min="4105" max="4105" width="17.42578125" style="3" customWidth="1"/>
    <col min="4106" max="4106" width="22.42578125" style="3" customWidth="1"/>
    <col min="4107" max="4107" width="14.85546875" style="3" customWidth="1"/>
    <col min="4108" max="4353" width="9.140625" style="3"/>
    <col min="4354" max="4354" width="17.140625" style="3" customWidth="1"/>
    <col min="4355" max="4355" width="15" style="3" customWidth="1"/>
    <col min="4356" max="4356" width="17.140625" style="3" customWidth="1"/>
    <col min="4357" max="4357" width="15" style="3" customWidth="1"/>
    <col min="4358" max="4358" width="24.85546875" style="3" customWidth="1"/>
    <col min="4359" max="4359" width="16" style="3" customWidth="1"/>
    <col min="4360" max="4360" width="15.140625" style="3" bestFit="1" customWidth="1"/>
    <col min="4361" max="4361" width="17.42578125" style="3" customWidth="1"/>
    <col min="4362" max="4362" width="22.42578125" style="3" customWidth="1"/>
    <col min="4363" max="4363" width="14.85546875" style="3" customWidth="1"/>
    <col min="4364" max="4609" width="9.140625" style="3"/>
    <col min="4610" max="4610" width="17.140625" style="3" customWidth="1"/>
    <col min="4611" max="4611" width="15" style="3" customWidth="1"/>
    <col min="4612" max="4612" width="17.140625" style="3" customWidth="1"/>
    <col min="4613" max="4613" width="15" style="3" customWidth="1"/>
    <col min="4614" max="4614" width="24.85546875" style="3" customWidth="1"/>
    <col min="4615" max="4615" width="16" style="3" customWidth="1"/>
    <col min="4616" max="4616" width="15.140625" style="3" bestFit="1" customWidth="1"/>
    <col min="4617" max="4617" width="17.42578125" style="3" customWidth="1"/>
    <col min="4618" max="4618" width="22.42578125" style="3" customWidth="1"/>
    <col min="4619" max="4619" width="14.85546875" style="3" customWidth="1"/>
    <col min="4620" max="4865" width="9.140625" style="3"/>
    <col min="4866" max="4866" width="17.140625" style="3" customWidth="1"/>
    <col min="4867" max="4867" width="15" style="3" customWidth="1"/>
    <col min="4868" max="4868" width="17.140625" style="3" customWidth="1"/>
    <col min="4869" max="4869" width="15" style="3" customWidth="1"/>
    <col min="4870" max="4870" width="24.85546875" style="3" customWidth="1"/>
    <col min="4871" max="4871" width="16" style="3" customWidth="1"/>
    <col min="4872" max="4872" width="15.140625" style="3" bestFit="1" customWidth="1"/>
    <col min="4873" max="4873" width="17.42578125" style="3" customWidth="1"/>
    <col min="4874" max="4874" width="22.42578125" style="3" customWidth="1"/>
    <col min="4875" max="4875" width="14.85546875" style="3" customWidth="1"/>
    <col min="4876" max="5121" width="9.140625" style="3"/>
    <col min="5122" max="5122" width="17.140625" style="3" customWidth="1"/>
    <col min="5123" max="5123" width="15" style="3" customWidth="1"/>
    <col min="5124" max="5124" width="17.140625" style="3" customWidth="1"/>
    <col min="5125" max="5125" width="15" style="3" customWidth="1"/>
    <col min="5126" max="5126" width="24.85546875" style="3" customWidth="1"/>
    <col min="5127" max="5127" width="16" style="3" customWidth="1"/>
    <col min="5128" max="5128" width="15.140625" style="3" bestFit="1" customWidth="1"/>
    <col min="5129" max="5129" width="17.42578125" style="3" customWidth="1"/>
    <col min="5130" max="5130" width="22.42578125" style="3" customWidth="1"/>
    <col min="5131" max="5131" width="14.85546875" style="3" customWidth="1"/>
    <col min="5132" max="5377" width="9.140625" style="3"/>
    <col min="5378" max="5378" width="17.140625" style="3" customWidth="1"/>
    <col min="5379" max="5379" width="15" style="3" customWidth="1"/>
    <col min="5380" max="5380" width="17.140625" style="3" customWidth="1"/>
    <col min="5381" max="5381" width="15" style="3" customWidth="1"/>
    <col min="5382" max="5382" width="24.85546875" style="3" customWidth="1"/>
    <col min="5383" max="5383" width="16" style="3" customWidth="1"/>
    <col min="5384" max="5384" width="15.140625" style="3" bestFit="1" customWidth="1"/>
    <col min="5385" max="5385" width="17.42578125" style="3" customWidth="1"/>
    <col min="5386" max="5386" width="22.42578125" style="3" customWidth="1"/>
    <col min="5387" max="5387" width="14.85546875" style="3" customWidth="1"/>
    <col min="5388" max="5633" width="9.140625" style="3"/>
    <col min="5634" max="5634" width="17.140625" style="3" customWidth="1"/>
    <col min="5635" max="5635" width="15" style="3" customWidth="1"/>
    <col min="5636" max="5636" width="17.140625" style="3" customWidth="1"/>
    <col min="5637" max="5637" width="15" style="3" customWidth="1"/>
    <col min="5638" max="5638" width="24.85546875" style="3" customWidth="1"/>
    <col min="5639" max="5639" width="16" style="3" customWidth="1"/>
    <col min="5640" max="5640" width="15.140625" style="3" bestFit="1" customWidth="1"/>
    <col min="5641" max="5641" width="17.42578125" style="3" customWidth="1"/>
    <col min="5642" max="5642" width="22.42578125" style="3" customWidth="1"/>
    <col min="5643" max="5643" width="14.85546875" style="3" customWidth="1"/>
    <col min="5644" max="5889" width="9.140625" style="3"/>
    <col min="5890" max="5890" width="17.140625" style="3" customWidth="1"/>
    <col min="5891" max="5891" width="15" style="3" customWidth="1"/>
    <col min="5892" max="5892" width="17.140625" style="3" customWidth="1"/>
    <col min="5893" max="5893" width="15" style="3" customWidth="1"/>
    <col min="5894" max="5894" width="24.85546875" style="3" customWidth="1"/>
    <col min="5895" max="5895" width="16" style="3" customWidth="1"/>
    <col min="5896" max="5896" width="15.140625" style="3" bestFit="1" customWidth="1"/>
    <col min="5897" max="5897" width="17.42578125" style="3" customWidth="1"/>
    <col min="5898" max="5898" width="22.42578125" style="3" customWidth="1"/>
    <col min="5899" max="5899" width="14.85546875" style="3" customWidth="1"/>
    <col min="5900" max="6145" width="9.140625" style="3"/>
    <col min="6146" max="6146" width="17.140625" style="3" customWidth="1"/>
    <col min="6147" max="6147" width="15" style="3" customWidth="1"/>
    <col min="6148" max="6148" width="17.140625" style="3" customWidth="1"/>
    <col min="6149" max="6149" width="15" style="3" customWidth="1"/>
    <col min="6150" max="6150" width="24.85546875" style="3" customWidth="1"/>
    <col min="6151" max="6151" width="16" style="3" customWidth="1"/>
    <col min="6152" max="6152" width="15.140625" style="3" bestFit="1" customWidth="1"/>
    <col min="6153" max="6153" width="17.42578125" style="3" customWidth="1"/>
    <col min="6154" max="6154" width="22.42578125" style="3" customWidth="1"/>
    <col min="6155" max="6155" width="14.85546875" style="3" customWidth="1"/>
    <col min="6156" max="6401" width="9.140625" style="3"/>
    <col min="6402" max="6402" width="17.140625" style="3" customWidth="1"/>
    <col min="6403" max="6403" width="15" style="3" customWidth="1"/>
    <col min="6404" max="6404" width="17.140625" style="3" customWidth="1"/>
    <col min="6405" max="6405" width="15" style="3" customWidth="1"/>
    <col min="6406" max="6406" width="24.85546875" style="3" customWidth="1"/>
    <col min="6407" max="6407" width="16" style="3" customWidth="1"/>
    <col min="6408" max="6408" width="15.140625" style="3" bestFit="1" customWidth="1"/>
    <col min="6409" max="6409" width="17.42578125" style="3" customWidth="1"/>
    <col min="6410" max="6410" width="22.42578125" style="3" customWidth="1"/>
    <col min="6411" max="6411" width="14.85546875" style="3" customWidth="1"/>
    <col min="6412" max="6657" width="9.140625" style="3"/>
    <col min="6658" max="6658" width="17.140625" style="3" customWidth="1"/>
    <col min="6659" max="6659" width="15" style="3" customWidth="1"/>
    <col min="6660" max="6660" width="17.140625" style="3" customWidth="1"/>
    <col min="6661" max="6661" width="15" style="3" customWidth="1"/>
    <col min="6662" max="6662" width="24.85546875" style="3" customWidth="1"/>
    <col min="6663" max="6663" width="16" style="3" customWidth="1"/>
    <col min="6664" max="6664" width="15.140625" style="3" bestFit="1" customWidth="1"/>
    <col min="6665" max="6665" width="17.42578125" style="3" customWidth="1"/>
    <col min="6666" max="6666" width="22.42578125" style="3" customWidth="1"/>
    <col min="6667" max="6667" width="14.85546875" style="3" customWidth="1"/>
    <col min="6668" max="6913" width="9.140625" style="3"/>
    <col min="6914" max="6914" width="17.140625" style="3" customWidth="1"/>
    <col min="6915" max="6915" width="15" style="3" customWidth="1"/>
    <col min="6916" max="6916" width="17.140625" style="3" customWidth="1"/>
    <col min="6917" max="6917" width="15" style="3" customWidth="1"/>
    <col min="6918" max="6918" width="24.85546875" style="3" customWidth="1"/>
    <col min="6919" max="6919" width="16" style="3" customWidth="1"/>
    <col min="6920" max="6920" width="15.140625" style="3" bestFit="1" customWidth="1"/>
    <col min="6921" max="6921" width="17.42578125" style="3" customWidth="1"/>
    <col min="6922" max="6922" width="22.42578125" style="3" customWidth="1"/>
    <col min="6923" max="6923" width="14.85546875" style="3" customWidth="1"/>
    <col min="6924" max="7169" width="9.140625" style="3"/>
    <col min="7170" max="7170" width="17.140625" style="3" customWidth="1"/>
    <col min="7171" max="7171" width="15" style="3" customWidth="1"/>
    <col min="7172" max="7172" width="17.140625" style="3" customWidth="1"/>
    <col min="7173" max="7173" width="15" style="3" customWidth="1"/>
    <col min="7174" max="7174" width="24.85546875" style="3" customWidth="1"/>
    <col min="7175" max="7175" width="16" style="3" customWidth="1"/>
    <col min="7176" max="7176" width="15.140625" style="3" bestFit="1" customWidth="1"/>
    <col min="7177" max="7177" width="17.42578125" style="3" customWidth="1"/>
    <col min="7178" max="7178" width="22.42578125" style="3" customWidth="1"/>
    <col min="7179" max="7179" width="14.85546875" style="3" customWidth="1"/>
    <col min="7180" max="7425" width="9.140625" style="3"/>
    <col min="7426" max="7426" width="17.140625" style="3" customWidth="1"/>
    <col min="7427" max="7427" width="15" style="3" customWidth="1"/>
    <col min="7428" max="7428" width="17.140625" style="3" customWidth="1"/>
    <col min="7429" max="7429" width="15" style="3" customWidth="1"/>
    <col min="7430" max="7430" width="24.85546875" style="3" customWidth="1"/>
    <col min="7431" max="7431" width="16" style="3" customWidth="1"/>
    <col min="7432" max="7432" width="15.140625" style="3" bestFit="1" customWidth="1"/>
    <col min="7433" max="7433" width="17.42578125" style="3" customWidth="1"/>
    <col min="7434" max="7434" width="22.42578125" style="3" customWidth="1"/>
    <col min="7435" max="7435" width="14.85546875" style="3" customWidth="1"/>
    <col min="7436" max="7681" width="9.140625" style="3"/>
    <col min="7682" max="7682" width="17.140625" style="3" customWidth="1"/>
    <col min="7683" max="7683" width="15" style="3" customWidth="1"/>
    <col min="7684" max="7684" width="17.140625" style="3" customWidth="1"/>
    <col min="7685" max="7685" width="15" style="3" customWidth="1"/>
    <col min="7686" max="7686" width="24.85546875" style="3" customWidth="1"/>
    <col min="7687" max="7687" width="16" style="3" customWidth="1"/>
    <col min="7688" max="7688" width="15.140625" style="3" bestFit="1" customWidth="1"/>
    <col min="7689" max="7689" width="17.42578125" style="3" customWidth="1"/>
    <col min="7690" max="7690" width="22.42578125" style="3" customWidth="1"/>
    <col min="7691" max="7691" width="14.85546875" style="3" customWidth="1"/>
    <col min="7692" max="7937" width="9.140625" style="3"/>
    <col min="7938" max="7938" width="17.140625" style="3" customWidth="1"/>
    <col min="7939" max="7939" width="15" style="3" customWidth="1"/>
    <col min="7940" max="7940" width="17.140625" style="3" customWidth="1"/>
    <col min="7941" max="7941" width="15" style="3" customWidth="1"/>
    <col min="7942" max="7942" width="24.85546875" style="3" customWidth="1"/>
    <col min="7943" max="7943" width="16" style="3" customWidth="1"/>
    <col min="7944" max="7944" width="15.140625" style="3" bestFit="1" customWidth="1"/>
    <col min="7945" max="7945" width="17.42578125" style="3" customWidth="1"/>
    <col min="7946" max="7946" width="22.42578125" style="3" customWidth="1"/>
    <col min="7947" max="7947" width="14.85546875" style="3" customWidth="1"/>
    <col min="7948" max="8193" width="9.140625" style="3"/>
    <col min="8194" max="8194" width="17.140625" style="3" customWidth="1"/>
    <col min="8195" max="8195" width="15" style="3" customWidth="1"/>
    <col min="8196" max="8196" width="17.140625" style="3" customWidth="1"/>
    <col min="8197" max="8197" width="15" style="3" customWidth="1"/>
    <col min="8198" max="8198" width="24.85546875" style="3" customWidth="1"/>
    <col min="8199" max="8199" width="16" style="3" customWidth="1"/>
    <col min="8200" max="8200" width="15.140625" style="3" bestFit="1" customWidth="1"/>
    <col min="8201" max="8201" width="17.42578125" style="3" customWidth="1"/>
    <col min="8202" max="8202" width="22.42578125" style="3" customWidth="1"/>
    <col min="8203" max="8203" width="14.85546875" style="3" customWidth="1"/>
    <col min="8204" max="8449" width="9.140625" style="3"/>
    <col min="8450" max="8450" width="17.140625" style="3" customWidth="1"/>
    <col min="8451" max="8451" width="15" style="3" customWidth="1"/>
    <col min="8452" max="8452" width="17.140625" style="3" customWidth="1"/>
    <col min="8453" max="8453" width="15" style="3" customWidth="1"/>
    <col min="8454" max="8454" width="24.85546875" style="3" customWidth="1"/>
    <col min="8455" max="8455" width="16" style="3" customWidth="1"/>
    <col min="8456" max="8456" width="15.140625" style="3" bestFit="1" customWidth="1"/>
    <col min="8457" max="8457" width="17.42578125" style="3" customWidth="1"/>
    <col min="8458" max="8458" width="22.42578125" style="3" customWidth="1"/>
    <col min="8459" max="8459" width="14.85546875" style="3" customWidth="1"/>
    <col min="8460" max="8705" width="9.140625" style="3"/>
    <col min="8706" max="8706" width="17.140625" style="3" customWidth="1"/>
    <col min="8707" max="8707" width="15" style="3" customWidth="1"/>
    <col min="8708" max="8708" width="17.140625" style="3" customWidth="1"/>
    <col min="8709" max="8709" width="15" style="3" customWidth="1"/>
    <col min="8710" max="8710" width="24.85546875" style="3" customWidth="1"/>
    <col min="8711" max="8711" width="16" style="3" customWidth="1"/>
    <col min="8712" max="8712" width="15.140625" style="3" bestFit="1" customWidth="1"/>
    <col min="8713" max="8713" width="17.42578125" style="3" customWidth="1"/>
    <col min="8714" max="8714" width="22.42578125" style="3" customWidth="1"/>
    <col min="8715" max="8715" width="14.85546875" style="3" customWidth="1"/>
    <col min="8716" max="8961" width="9.140625" style="3"/>
    <col min="8962" max="8962" width="17.140625" style="3" customWidth="1"/>
    <col min="8963" max="8963" width="15" style="3" customWidth="1"/>
    <col min="8964" max="8964" width="17.140625" style="3" customWidth="1"/>
    <col min="8965" max="8965" width="15" style="3" customWidth="1"/>
    <col min="8966" max="8966" width="24.85546875" style="3" customWidth="1"/>
    <col min="8967" max="8967" width="16" style="3" customWidth="1"/>
    <col min="8968" max="8968" width="15.140625" style="3" bestFit="1" customWidth="1"/>
    <col min="8969" max="8969" width="17.42578125" style="3" customWidth="1"/>
    <col min="8970" max="8970" width="22.42578125" style="3" customWidth="1"/>
    <col min="8971" max="8971" width="14.85546875" style="3" customWidth="1"/>
    <col min="8972" max="9217" width="9.140625" style="3"/>
    <col min="9218" max="9218" width="17.140625" style="3" customWidth="1"/>
    <col min="9219" max="9219" width="15" style="3" customWidth="1"/>
    <col min="9220" max="9220" width="17.140625" style="3" customWidth="1"/>
    <col min="9221" max="9221" width="15" style="3" customWidth="1"/>
    <col min="9222" max="9222" width="24.85546875" style="3" customWidth="1"/>
    <col min="9223" max="9223" width="16" style="3" customWidth="1"/>
    <col min="9224" max="9224" width="15.140625" style="3" bestFit="1" customWidth="1"/>
    <col min="9225" max="9225" width="17.42578125" style="3" customWidth="1"/>
    <col min="9226" max="9226" width="22.42578125" style="3" customWidth="1"/>
    <col min="9227" max="9227" width="14.85546875" style="3" customWidth="1"/>
    <col min="9228" max="9473" width="9.140625" style="3"/>
    <col min="9474" max="9474" width="17.140625" style="3" customWidth="1"/>
    <col min="9475" max="9475" width="15" style="3" customWidth="1"/>
    <col min="9476" max="9476" width="17.140625" style="3" customWidth="1"/>
    <col min="9477" max="9477" width="15" style="3" customWidth="1"/>
    <col min="9478" max="9478" width="24.85546875" style="3" customWidth="1"/>
    <col min="9479" max="9479" width="16" style="3" customWidth="1"/>
    <col min="9480" max="9480" width="15.140625" style="3" bestFit="1" customWidth="1"/>
    <col min="9481" max="9481" width="17.42578125" style="3" customWidth="1"/>
    <col min="9482" max="9482" width="22.42578125" style="3" customWidth="1"/>
    <col min="9483" max="9483" width="14.85546875" style="3" customWidth="1"/>
    <col min="9484" max="9729" width="9.140625" style="3"/>
    <col min="9730" max="9730" width="17.140625" style="3" customWidth="1"/>
    <col min="9731" max="9731" width="15" style="3" customWidth="1"/>
    <col min="9732" max="9732" width="17.140625" style="3" customWidth="1"/>
    <col min="9733" max="9733" width="15" style="3" customWidth="1"/>
    <col min="9734" max="9734" width="24.85546875" style="3" customWidth="1"/>
    <col min="9735" max="9735" width="16" style="3" customWidth="1"/>
    <col min="9736" max="9736" width="15.140625" style="3" bestFit="1" customWidth="1"/>
    <col min="9737" max="9737" width="17.42578125" style="3" customWidth="1"/>
    <col min="9738" max="9738" width="22.42578125" style="3" customWidth="1"/>
    <col min="9739" max="9739" width="14.85546875" style="3" customWidth="1"/>
    <col min="9740" max="9985" width="9.140625" style="3"/>
    <col min="9986" max="9986" width="17.140625" style="3" customWidth="1"/>
    <col min="9987" max="9987" width="15" style="3" customWidth="1"/>
    <col min="9988" max="9988" width="17.140625" style="3" customWidth="1"/>
    <col min="9989" max="9989" width="15" style="3" customWidth="1"/>
    <col min="9990" max="9990" width="24.85546875" style="3" customWidth="1"/>
    <col min="9991" max="9991" width="16" style="3" customWidth="1"/>
    <col min="9992" max="9992" width="15.140625" style="3" bestFit="1" customWidth="1"/>
    <col min="9993" max="9993" width="17.42578125" style="3" customWidth="1"/>
    <col min="9994" max="9994" width="22.42578125" style="3" customWidth="1"/>
    <col min="9995" max="9995" width="14.85546875" style="3" customWidth="1"/>
    <col min="9996" max="10241" width="9.140625" style="3"/>
    <col min="10242" max="10242" width="17.140625" style="3" customWidth="1"/>
    <col min="10243" max="10243" width="15" style="3" customWidth="1"/>
    <col min="10244" max="10244" width="17.140625" style="3" customWidth="1"/>
    <col min="10245" max="10245" width="15" style="3" customWidth="1"/>
    <col min="10246" max="10246" width="24.85546875" style="3" customWidth="1"/>
    <col min="10247" max="10247" width="16" style="3" customWidth="1"/>
    <col min="10248" max="10248" width="15.140625" style="3" bestFit="1" customWidth="1"/>
    <col min="10249" max="10249" width="17.42578125" style="3" customWidth="1"/>
    <col min="10250" max="10250" width="22.42578125" style="3" customWidth="1"/>
    <col min="10251" max="10251" width="14.85546875" style="3" customWidth="1"/>
    <col min="10252" max="10497" width="9.140625" style="3"/>
    <col min="10498" max="10498" width="17.140625" style="3" customWidth="1"/>
    <col min="10499" max="10499" width="15" style="3" customWidth="1"/>
    <col min="10500" max="10500" width="17.140625" style="3" customWidth="1"/>
    <col min="10501" max="10501" width="15" style="3" customWidth="1"/>
    <col min="10502" max="10502" width="24.85546875" style="3" customWidth="1"/>
    <col min="10503" max="10503" width="16" style="3" customWidth="1"/>
    <col min="10504" max="10504" width="15.140625" style="3" bestFit="1" customWidth="1"/>
    <col min="10505" max="10505" width="17.42578125" style="3" customWidth="1"/>
    <col min="10506" max="10506" width="22.42578125" style="3" customWidth="1"/>
    <col min="10507" max="10507" width="14.85546875" style="3" customWidth="1"/>
    <col min="10508" max="10753" width="9.140625" style="3"/>
    <col min="10754" max="10754" width="17.140625" style="3" customWidth="1"/>
    <col min="10755" max="10755" width="15" style="3" customWidth="1"/>
    <col min="10756" max="10756" width="17.140625" style="3" customWidth="1"/>
    <col min="10757" max="10757" width="15" style="3" customWidth="1"/>
    <col min="10758" max="10758" width="24.85546875" style="3" customWidth="1"/>
    <col min="10759" max="10759" width="16" style="3" customWidth="1"/>
    <col min="10760" max="10760" width="15.140625" style="3" bestFit="1" customWidth="1"/>
    <col min="10761" max="10761" width="17.42578125" style="3" customWidth="1"/>
    <col min="10762" max="10762" width="22.42578125" style="3" customWidth="1"/>
    <col min="10763" max="10763" width="14.85546875" style="3" customWidth="1"/>
    <col min="10764" max="11009" width="9.140625" style="3"/>
    <col min="11010" max="11010" width="17.140625" style="3" customWidth="1"/>
    <col min="11011" max="11011" width="15" style="3" customWidth="1"/>
    <col min="11012" max="11012" width="17.140625" style="3" customWidth="1"/>
    <col min="11013" max="11013" width="15" style="3" customWidth="1"/>
    <col min="11014" max="11014" width="24.85546875" style="3" customWidth="1"/>
    <col min="11015" max="11015" width="16" style="3" customWidth="1"/>
    <col min="11016" max="11016" width="15.140625" style="3" bestFit="1" customWidth="1"/>
    <col min="11017" max="11017" width="17.42578125" style="3" customWidth="1"/>
    <col min="11018" max="11018" width="22.42578125" style="3" customWidth="1"/>
    <col min="11019" max="11019" width="14.85546875" style="3" customWidth="1"/>
    <col min="11020" max="11265" width="9.140625" style="3"/>
    <col min="11266" max="11266" width="17.140625" style="3" customWidth="1"/>
    <col min="11267" max="11267" width="15" style="3" customWidth="1"/>
    <col min="11268" max="11268" width="17.140625" style="3" customWidth="1"/>
    <col min="11269" max="11269" width="15" style="3" customWidth="1"/>
    <col min="11270" max="11270" width="24.85546875" style="3" customWidth="1"/>
    <col min="11271" max="11271" width="16" style="3" customWidth="1"/>
    <col min="11272" max="11272" width="15.140625" style="3" bestFit="1" customWidth="1"/>
    <col min="11273" max="11273" width="17.42578125" style="3" customWidth="1"/>
    <col min="11274" max="11274" width="22.42578125" style="3" customWidth="1"/>
    <col min="11275" max="11275" width="14.85546875" style="3" customWidth="1"/>
    <col min="11276" max="11521" width="9.140625" style="3"/>
    <col min="11522" max="11522" width="17.140625" style="3" customWidth="1"/>
    <col min="11523" max="11523" width="15" style="3" customWidth="1"/>
    <col min="11524" max="11524" width="17.140625" style="3" customWidth="1"/>
    <col min="11525" max="11525" width="15" style="3" customWidth="1"/>
    <col min="11526" max="11526" width="24.85546875" style="3" customWidth="1"/>
    <col min="11527" max="11527" width="16" style="3" customWidth="1"/>
    <col min="11528" max="11528" width="15.140625" style="3" bestFit="1" customWidth="1"/>
    <col min="11529" max="11529" width="17.42578125" style="3" customWidth="1"/>
    <col min="11530" max="11530" width="22.42578125" style="3" customWidth="1"/>
    <col min="11531" max="11531" width="14.85546875" style="3" customWidth="1"/>
    <col min="11532" max="11777" width="9.140625" style="3"/>
    <col min="11778" max="11778" width="17.140625" style="3" customWidth="1"/>
    <col min="11779" max="11779" width="15" style="3" customWidth="1"/>
    <col min="11780" max="11780" width="17.140625" style="3" customWidth="1"/>
    <col min="11781" max="11781" width="15" style="3" customWidth="1"/>
    <col min="11782" max="11782" width="24.85546875" style="3" customWidth="1"/>
    <col min="11783" max="11783" width="16" style="3" customWidth="1"/>
    <col min="11784" max="11784" width="15.140625" style="3" bestFit="1" customWidth="1"/>
    <col min="11785" max="11785" width="17.42578125" style="3" customWidth="1"/>
    <col min="11786" max="11786" width="22.42578125" style="3" customWidth="1"/>
    <col min="11787" max="11787" width="14.85546875" style="3" customWidth="1"/>
    <col min="11788" max="12033" width="9.140625" style="3"/>
    <col min="12034" max="12034" width="17.140625" style="3" customWidth="1"/>
    <col min="12035" max="12035" width="15" style="3" customWidth="1"/>
    <col min="12036" max="12036" width="17.140625" style="3" customWidth="1"/>
    <col min="12037" max="12037" width="15" style="3" customWidth="1"/>
    <col min="12038" max="12038" width="24.85546875" style="3" customWidth="1"/>
    <col min="12039" max="12039" width="16" style="3" customWidth="1"/>
    <col min="12040" max="12040" width="15.140625" style="3" bestFit="1" customWidth="1"/>
    <col min="12041" max="12041" width="17.42578125" style="3" customWidth="1"/>
    <col min="12042" max="12042" width="22.42578125" style="3" customWidth="1"/>
    <col min="12043" max="12043" width="14.85546875" style="3" customWidth="1"/>
    <col min="12044" max="12289" width="9.140625" style="3"/>
    <col min="12290" max="12290" width="17.140625" style="3" customWidth="1"/>
    <col min="12291" max="12291" width="15" style="3" customWidth="1"/>
    <col min="12292" max="12292" width="17.140625" style="3" customWidth="1"/>
    <col min="12293" max="12293" width="15" style="3" customWidth="1"/>
    <col min="12294" max="12294" width="24.85546875" style="3" customWidth="1"/>
    <col min="12295" max="12295" width="16" style="3" customWidth="1"/>
    <col min="12296" max="12296" width="15.140625" style="3" bestFit="1" customWidth="1"/>
    <col min="12297" max="12297" width="17.42578125" style="3" customWidth="1"/>
    <col min="12298" max="12298" width="22.42578125" style="3" customWidth="1"/>
    <col min="12299" max="12299" width="14.85546875" style="3" customWidth="1"/>
    <col min="12300" max="12545" width="9.140625" style="3"/>
    <col min="12546" max="12546" width="17.140625" style="3" customWidth="1"/>
    <col min="12547" max="12547" width="15" style="3" customWidth="1"/>
    <col min="12548" max="12548" width="17.140625" style="3" customWidth="1"/>
    <col min="12549" max="12549" width="15" style="3" customWidth="1"/>
    <col min="12550" max="12550" width="24.85546875" style="3" customWidth="1"/>
    <col min="12551" max="12551" width="16" style="3" customWidth="1"/>
    <col min="12552" max="12552" width="15.140625" style="3" bestFit="1" customWidth="1"/>
    <col min="12553" max="12553" width="17.42578125" style="3" customWidth="1"/>
    <col min="12554" max="12554" width="22.42578125" style="3" customWidth="1"/>
    <col min="12555" max="12555" width="14.85546875" style="3" customWidth="1"/>
    <col min="12556" max="12801" width="9.140625" style="3"/>
    <col min="12802" max="12802" width="17.140625" style="3" customWidth="1"/>
    <col min="12803" max="12803" width="15" style="3" customWidth="1"/>
    <col min="12804" max="12804" width="17.140625" style="3" customWidth="1"/>
    <col min="12805" max="12805" width="15" style="3" customWidth="1"/>
    <col min="12806" max="12806" width="24.85546875" style="3" customWidth="1"/>
    <col min="12807" max="12807" width="16" style="3" customWidth="1"/>
    <col min="12808" max="12808" width="15.140625" style="3" bestFit="1" customWidth="1"/>
    <col min="12809" max="12809" width="17.42578125" style="3" customWidth="1"/>
    <col min="12810" max="12810" width="22.42578125" style="3" customWidth="1"/>
    <col min="12811" max="12811" width="14.85546875" style="3" customWidth="1"/>
    <col min="12812" max="13057" width="9.140625" style="3"/>
    <col min="13058" max="13058" width="17.140625" style="3" customWidth="1"/>
    <col min="13059" max="13059" width="15" style="3" customWidth="1"/>
    <col min="13060" max="13060" width="17.140625" style="3" customWidth="1"/>
    <col min="13061" max="13061" width="15" style="3" customWidth="1"/>
    <col min="13062" max="13062" width="24.85546875" style="3" customWidth="1"/>
    <col min="13063" max="13063" width="16" style="3" customWidth="1"/>
    <col min="13064" max="13064" width="15.140625" style="3" bestFit="1" customWidth="1"/>
    <col min="13065" max="13065" width="17.42578125" style="3" customWidth="1"/>
    <col min="13066" max="13066" width="22.42578125" style="3" customWidth="1"/>
    <col min="13067" max="13067" width="14.85546875" style="3" customWidth="1"/>
    <col min="13068" max="13313" width="9.140625" style="3"/>
    <col min="13314" max="13314" width="17.140625" style="3" customWidth="1"/>
    <col min="13315" max="13315" width="15" style="3" customWidth="1"/>
    <col min="13316" max="13316" width="17.140625" style="3" customWidth="1"/>
    <col min="13317" max="13317" width="15" style="3" customWidth="1"/>
    <col min="13318" max="13318" width="24.85546875" style="3" customWidth="1"/>
    <col min="13319" max="13319" width="16" style="3" customWidth="1"/>
    <col min="13320" max="13320" width="15.140625" style="3" bestFit="1" customWidth="1"/>
    <col min="13321" max="13321" width="17.42578125" style="3" customWidth="1"/>
    <col min="13322" max="13322" width="22.42578125" style="3" customWidth="1"/>
    <col min="13323" max="13323" width="14.85546875" style="3" customWidth="1"/>
    <col min="13324" max="13569" width="9.140625" style="3"/>
    <col min="13570" max="13570" width="17.140625" style="3" customWidth="1"/>
    <col min="13571" max="13571" width="15" style="3" customWidth="1"/>
    <col min="13572" max="13572" width="17.140625" style="3" customWidth="1"/>
    <col min="13573" max="13573" width="15" style="3" customWidth="1"/>
    <col min="13574" max="13574" width="24.85546875" style="3" customWidth="1"/>
    <col min="13575" max="13575" width="16" style="3" customWidth="1"/>
    <col min="13576" max="13576" width="15.140625" style="3" bestFit="1" customWidth="1"/>
    <col min="13577" max="13577" width="17.42578125" style="3" customWidth="1"/>
    <col min="13578" max="13578" width="22.42578125" style="3" customWidth="1"/>
    <col min="13579" max="13579" width="14.85546875" style="3" customWidth="1"/>
    <col min="13580" max="13825" width="9.140625" style="3"/>
    <col min="13826" max="13826" width="17.140625" style="3" customWidth="1"/>
    <col min="13827" max="13827" width="15" style="3" customWidth="1"/>
    <col min="13828" max="13828" width="17.140625" style="3" customWidth="1"/>
    <col min="13829" max="13829" width="15" style="3" customWidth="1"/>
    <col min="13830" max="13830" width="24.85546875" style="3" customWidth="1"/>
    <col min="13831" max="13831" width="16" style="3" customWidth="1"/>
    <col min="13832" max="13832" width="15.140625" style="3" bestFit="1" customWidth="1"/>
    <col min="13833" max="13833" width="17.42578125" style="3" customWidth="1"/>
    <col min="13834" max="13834" width="22.42578125" style="3" customWidth="1"/>
    <col min="13835" max="13835" width="14.85546875" style="3" customWidth="1"/>
    <col min="13836" max="14081" width="9.140625" style="3"/>
    <col min="14082" max="14082" width="17.140625" style="3" customWidth="1"/>
    <col min="14083" max="14083" width="15" style="3" customWidth="1"/>
    <col min="14084" max="14084" width="17.140625" style="3" customWidth="1"/>
    <col min="14085" max="14085" width="15" style="3" customWidth="1"/>
    <col min="14086" max="14086" width="24.85546875" style="3" customWidth="1"/>
    <col min="14087" max="14087" width="16" style="3" customWidth="1"/>
    <col min="14088" max="14088" width="15.140625" style="3" bestFit="1" customWidth="1"/>
    <col min="14089" max="14089" width="17.42578125" style="3" customWidth="1"/>
    <col min="14090" max="14090" width="22.42578125" style="3" customWidth="1"/>
    <col min="14091" max="14091" width="14.85546875" style="3" customWidth="1"/>
    <col min="14092" max="14337" width="9.140625" style="3"/>
    <col min="14338" max="14338" width="17.140625" style="3" customWidth="1"/>
    <col min="14339" max="14339" width="15" style="3" customWidth="1"/>
    <col min="14340" max="14340" width="17.140625" style="3" customWidth="1"/>
    <col min="14341" max="14341" width="15" style="3" customWidth="1"/>
    <col min="14342" max="14342" width="24.85546875" style="3" customWidth="1"/>
    <col min="14343" max="14343" width="16" style="3" customWidth="1"/>
    <col min="14344" max="14344" width="15.140625" style="3" bestFit="1" customWidth="1"/>
    <col min="14345" max="14345" width="17.42578125" style="3" customWidth="1"/>
    <col min="14346" max="14346" width="22.42578125" style="3" customWidth="1"/>
    <col min="14347" max="14347" width="14.85546875" style="3" customWidth="1"/>
    <col min="14348" max="14593" width="9.140625" style="3"/>
    <col min="14594" max="14594" width="17.140625" style="3" customWidth="1"/>
    <col min="14595" max="14595" width="15" style="3" customWidth="1"/>
    <col min="14596" max="14596" width="17.140625" style="3" customWidth="1"/>
    <col min="14597" max="14597" width="15" style="3" customWidth="1"/>
    <col min="14598" max="14598" width="24.85546875" style="3" customWidth="1"/>
    <col min="14599" max="14599" width="16" style="3" customWidth="1"/>
    <col min="14600" max="14600" width="15.140625" style="3" bestFit="1" customWidth="1"/>
    <col min="14601" max="14601" width="17.42578125" style="3" customWidth="1"/>
    <col min="14602" max="14602" width="22.42578125" style="3" customWidth="1"/>
    <col min="14603" max="14603" width="14.85546875" style="3" customWidth="1"/>
    <col min="14604" max="14849" width="9.140625" style="3"/>
    <col min="14850" max="14850" width="17.140625" style="3" customWidth="1"/>
    <col min="14851" max="14851" width="15" style="3" customWidth="1"/>
    <col min="14852" max="14852" width="17.140625" style="3" customWidth="1"/>
    <col min="14853" max="14853" width="15" style="3" customWidth="1"/>
    <col min="14854" max="14854" width="24.85546875" style="3" customWidth="1"/>
    <col min="14855" max="14855" width="16" style="3" customWidth="1"/>
    <col min="14856" max="14856" width="15.140625" style="3" bestFit="1" customWidth="1"/>
    <col min="14857" max="14857" width="17.42578125" style="3" customWidth="1"/>
    <col min="14858" max="14858" width="22.42578125" style="3" customWidth="1"/>
    <col min="14859" max="14859" width="14.85546875" style="3" customWidth="1"/>
    <col min="14860" max="15105" width="9.140625" style="3"/>
    <col min="15106" max="15106" width="17.140625" style="3" customWidth="1"/>
    <col min="15107" max="15107" width="15" style="3" customWidth="1"/>
    <col min="15108" max="15108" width="17.140625" style="3" customWidth="1"/>
    <col min="15109" max="15109" width="15" style="3" customWidth="1"/>
    <col min="15110" max="15110" width="24.85546875" style="3" customWidth="1"/>
    <col min="15111" max="15111" width="16" style="3" customWidth="1"/>
    <col min="15112" max="15112" width="15.140625" style="3" bestFit="1" customWidth="1"/>
    <col min="15113" max="15113" width="17.42578125" style="3" customWidth="1"/>
    <col min="15114" max="15114" width="22.42578125" style="3" customWidth="1"/>
    <col min="15115" max="15115" width="14.85546875" style="3" customWidth="1"/>
    <col min="15116" max="15361" width="9.140625" style="3"/>
    <col min="15362" max="15362" width="17.140625" style="3" customWidth="1"/>
    <col min="15363" max="15363" width="15" style="3" customWidth="1"/>
    <col min="15364" max="15364" width="17.140625" style="3" customWidth="1"/>
    <col min="15365" max="15365" width="15" style="3" customWidth="1"/>
    <col min="15366" max="15366" width="24.85546875" style="3" customWidth="1"/>
    <col min="15367" max="15367" width="16" style="3" customWidth="1"/>
    <col min="15368" max="15368" width="15.140625" style="3" bestFit="1" customWidth="1"/>
    <col min="15369" max="15369" width="17.42578125" style="3" customWidth="1"/>
    <col min="15370" max="15370" width="22.42578125" style="3" customWidth="1"/>
    <col min="15371" max="15371" width="14.85546875" style="3" customWidth="1"/>
    <col min="15372" max="15617" width="9.140625" style="3"/>
    <col min="15618" max="15618" width="17.140625" style="3" customWidth="1"/>
    <col min="15619" max="15619" width="15" style="3" customWidth="1"/>
    <col min="15620" max="15620" width="17.140625" style="3" customWidth="1"/>
    <col min="15621" max="15621" width="15" style="3" customWidth="1"/>
    <col min="15622" max="15622" width="24.85546875" style="3" customWidth="1"/>
    <col min="15623" max="15623" width="16" style="3" customWidth="1"/>
    <col min="15624" max="15624" width="15.140625" style="3" bestFit="1" customWidth="1"/>
    <col min="15625" max="15625" width="17.42578125" style="3" customWidth="1"/>
    <col min="15626" max="15626" width="22.42578125" style="3" customWidth="1"/>
    <col min="15627" max="15627" width="14.85546875" style="3" customWidth="1"/>
    <col min="15628" max="15873" width="9.140625" style="3"/>
    <col min="15874" max="15874" width="17.140625" style="3" customWidth="1"/>
    <col min="15875" max="15875" width="15" style="3" customWidth="1"/>
    <col min="15876" max="15876" width="17.140625" style="3" customWidth="1"/>
    <col min="15877" max="15877" width="15" style="3" customWidth="1"/>
    <col min="15878" max="15878" width="24.85546875" style="3" customWidth="1"/>
    <col min="15879" max="15879" width="16" style="3" customWidth="1"/>
    <col min="15880" max="15880" width="15.140625" style="3" bestFit="1" customWidth="1"/>
    <col min="15881" max="15881" width="17.42578125" style="3" customWidth="1"/>
    <col min="15882" max="15882" width="22.42578125" style="3" customWidth="1"/>
    <col min="15883" max="15883" width="14.85546875" style="3" customWidth="1"/>
    <col min="15884" max="16129" width="9.140625" style="3"/>
    <col min="16130" max="16130" width="17.140625" style="3" customWidth="1"/>
    <col min="16131" max="16131" width="15" style="3" customWidth="1"/>
    <col min="16132" max="16132" width="17.140625" style="3" customWidth="1"/>
    <col min="16133" max="16133" width="15" style="3" customWidth="1"/>
    <col min="16134" max="16134" width="24.85546875" style="3" customWidth="1"/>
    <col min="16135" max="16135" width="16" style="3" customWidth="1"/>
    <col min="16136" max="16136" width="15.140625" style="3" bestFit="1" customWidth="1"/>
    <col min="16137" max="16137" width="17.42578125" style="3" customWidth="1"/>
    <col min="16138" max="16138" width="22.42578125" style="3" customWidth="1"/>
    <col min="16139" max="16139" width="14.85546875" style="3" customWidth="1"/>
    <col min="16140" max="16384" width="9.140625" style="3"/>
  </cols>
  <sheetData>
    <row r="1" spans="1:28" s="1" customFormat="1" ht="15.75" x14ac:dyDescent="0.25">
      <c r="B1" s="16" t="s">
        <v>0</v>
      </c>
      <c r="C1" s="16"/>
      <c r="D1" s="16"/>
      <c r="E1" s="16"/>
      <c r="F1" s="16"/>
      <c r="G1" s="16"/>
      <c r="H1" s="16"/>
      <c r="I1" s="16"/>
      <c r="J1" s="16"/>
      <c r="K1" s="16"/>
      <c r="AA1" s="2" t="e">
        <f>MATCH(#REF!,#REF!,0)</f>
        <v>#REF!</v>
      </c>
      <c r="AB1" s="2" t="e">
        <f>COUNTIF(#REF!,#REF!)</f>
        <v>#REF!</v>
      </c>
    </row>
    <row r="2" spans="1:28" s="1" customFormat="1" ht="15.75" x14ac:dyDescent="0.25">
      <c r="B2" s="16" t="s">
        <v>1</v>
      </c>
      <c r="C2" s="16"/>
      <c r="D2" s="16"/>
      <c r="E2" s="16"/>
      <c r="F2" s="16"/>
      <c r="G2" s="16"/>
      <c r="H2" s="16"/>
      <c r="I2" s="16"/>
      <c r="J2" s="16"/>
      <c r="K2" s="16"/>
    </row>
    <row r="3" spans="1:28" ht="15.75" thickBot="1" x14ac:dyDescent="0.3"/>
    <row r="4" spans="1:28" s="5" customFormat="1" ht="63.75" x14ac:dyDescent="0.25">
      <c r="A4" s="6" t="str">
        <f>[1]Zaklad!A4</f>
        <v>Por.č.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8" t="s">
        <v>10</v>
      </c>
      <c r="K4" s="6" t="str">
        <f>[1]Zaklad!K4</f>
        <v>Poznámka</v>
      </c>
    </row>
    <row r="5" spans="1:28" ht="45" x14ac:dyDescent="0.25">
      <c r="A5" s="9" t="str">
        <f>[1]Zaklad!A19</f>
        <v>1.</v>
      </c>
      <c r="B5" s="9" t="s">
        <v>11</v>
      </c>
      <c r="C5" s="9" t="s">
        <v>12</v>
      </c>
      <c r="D5" s="9" t="s">
        <v>13</v>
      </c>
      <c r="E5" s="10" t="s">
        <v>14</v>
      </c>
      <c r="F5" s="10" t="s">
        <v>15</v>
      </c>
      <c r="G5" s="11">
        <v>25</v>
      </c>
      <c r="H5" s="11" t="s">
        <v>16</v>
      </c>
      <c r="I5" s="12">
        <v>70</v>
      </c>
      <c r="J5" s="12" t="s">
        <v>17</v>
      </c>
      <c r="K5" s="6" t="s">
        <v>18</v>
      </c>
    </row>
    <row r="6" spans="1:28" ht="45" x14ac:dyDescent="0.25">
      <c r="A6" s="9"/>
      <c r="B6" s="9"/>
      <c r="C6" s="9"/>
      <c r="D6" s="9"/>
      <c r="E6" s="10" t="s">
        <v>14</v>
      </c>
      <c r="F6" s="10" t="s">
        <v>19</v>
      </c>
      <c r="G6" s="11">
        <v>24</v>
      </c>
      <c r="H6" s="11" t="s">
        <v>20</v>
      </c>
      <c r="I6" s="12">
        <v>60</v>
      </c>
      <c r="J6" s="12" t="s">
        <v>17</v>
      </c>
      <c r="K6" s="6">
        <f>25+24</f>
        <v>49</v>
      </c>
    </row>
    <row r="7" spans="1:28" ht="45" x14ac:dyDescent="0.25">
      <c r="A7" s="9" t="str">
        <f>[1]Zaklad!A20</f>
        <v>2.</v>
      </c>
      <c r="B7" s="9" t="s">
        <v>21</v>
      </c>
      <c r="C7" s="13" t="s">
        <v>22</v>
      </c>
      <c r="D7" s="9" t="s">
        <v>13</v>
      </c>
      <c r="E7" s="10" t="s">
        <v>14</v>
      </c>
      <c r="F7" s="10" t="s">
        <v>15</v>
      </c>
      <c r="G7" s="11">
        <v>12</v>
      </c>
      <c r="H7" s="11" t="s">
        <v>16</v>
      </c>
      <c r="I7" s="12">
        <v>30</v>
      </c>
      <c r="J7" s="12" t="s">
        <v>17</v>
      </c>
      <c r="K7" s="6">
        <v>0</v>
      </c>
    </row>
    <row r="8" spans="1:28" ht="45" x14ac:dyDescent="0.25">
      <c r="A8" s="9" t="str">
        <f>[1]Zaklad!A21</f>
        <v>3.</v>
      </c>
      <c r="B8" s="9" t="s">
        <v>23</v>
      </c>
      <c r="C8" s="9" t="s">
        <v>24</v>
      </c>
      <c r="D8" s="9" t="s">
        <v>13</v>
      </c>
      <c r="E8" s="10" t="s">
        <v>14</v>
      </c>
      <c r="F8" s="10" t="s">
        <v>15</v>
      </c>
      <c r="G8" s="11">
        <v>19.5</v>
      </c>
      <c r="H8" s="11" t="s">
        <v>16</v>
      </c>
      <c r="I8" s="12">
        <v>54</v>
      </c>
      <c r="J8" s="12" t="s">
        <v>17</v>
      </c>
      <c r="K8" s="6" t="s">
        <v>18</v>
      </c>
    </row>
    <row r="9" spans="1:28" ht="45" x14ac:dyDescent="0.25">
      <c r="A9" s="9"/>
      <c r="B9" s="9"/>
      <c r="C9" s="9"/>
      <c r="D9" s="9"/>
      <c r="E9" s="10" t="s">
        <v>14</v>
      </c>
      <c r="F9" s="10" t="s">
        <v>19</v>
      </c>
      <c r="G9" s="11">
        <v>24</v>
      </c>
      <c r="H9" s="11" t="s">
        <v>20</v>
      </c>
      <c r="I9" s="12">
        <v>60</v>
      </c>
      <c r="J9" s="12" t="s">
        <v>17</v>
      </c>
      <c r="K9" s="6">
        <f>19.5+24</f>
        <v>43.5</v>
      </c>
    </row>
    <row r="10" spans="1:28" ht="45" x14ac:dyDescent="0.25">
      <c r="A10" s="9" t="str">
        <f>[1]Zaklad!A22</f>
        <v>4.</v>
      </c>
      <c r="B10" s="9" t="s">
        <v>25</v>
      </c>
      <c r="C10" s="9" t="s">
        <v>26</v>
      </c>
      <c r="D10" s="9" t="s">
        <v>13</v>
      </c>
      <c r="E10" s="10" t="s">
        <v>14</v>
      </c>
      <c r="F10" s="10" t="s">
        <v>15</v>
      </c>
      <c r="G10" s="11">
        <v>18.5</v>
      </c>
      <c r="H10" s="11" t="s">
        <v>16</v>
      </c>
      <c r="I10" s="12">
        <v>52</v>
      </c>
      <c r="J10" s="12" t="s">
        <v>17</v>
      </c>
      <c r="K10" s="6">
        <v>0</v>
      </c>
    </row>
    <row r="11" spans="1:28" ht="45" x14ac:dyDescent="0.25">
      <c r="A11" s="9" t="str">
        <f>[1]Zaklad!A23</f>
        <v>5.</v>
      </c>
      <c r="B11" s="9" t="s">
        <v>27</v>
      </c>
      <c r="C11" s="9" t="s">
        <v>28</v>
      </c>
      <c r="D11" s="9" t="s">
        <v>13</v>
      </c>
      <c r="E11" s="10" t="s">
        <v>14</v>
      </c>
      <c r="F11" s="10" t="s">
        <v>15</v>
      </c>
      <c r="G11" s="12">
        <v>10</v>
      </c>
      <c r="H11" s="11" t="s">
        <v>16</v>
      </c>
      <c r="I11" s="12">
        <v>23</v>
      </c>
      <c r="J11" s="12" t="s">
        <v>17</v>
      </c>
      <c r="K11" s="6" t="s">
        <v>18</v>
      </c>
    </row>
    <row r="12" spans="1:28" ht="45" x14ac:dyDescent="0.25">
      <c r="A12" s="9"/>
      <c r="B12" s="9"/>
      <c r="C12" s="9"/>
      <c r="D12" s="9"/>
      <c r="E12" s="10" t="s">
        <v>14</v>
      </c>
      <c r="F12" s="10" t="s">
        <v>15</v>
      </c>
      <c r="G12" s="12">
        <v>25</v>
      </c>
      <c r="H12" s="11" t="s">
        <v>29</v>
      </c>
      <c r="I12" s="12">
        <v>70</v>
      </c>
      <c r="J12" s="12" t="s">
        <v>17</v>
      </c>
      <c r="K12" s="6"/>
    </row>
    <row r="13" spans="1:28" ht="45" x14ac:dyDescent="0.25">
      <c r="A13" s="9"/>
      <c r="B13" s="9"/>
      <c r="C13" s="9"/>
      <c r="D13" s="9"/>
      <c r="E13" s="10" t="s">
        <v>14</v>
      </c>
      <c r="F13" s="10" t="s">
        <v>19</v>
      </c>
      <c r="G13" s="12">
        <v>24</v>
      </c>
      <c r="H13" s="11" t="s">
        <v>20</v>
      </c>
      <c r="I13" s="12">
        <v>60</v>
      </c>
      <c r="J13" s="12" t="s">
        <v>17</v>
      </c>
      <c r="K13" s="6">
        <f>10+25+24</f>
        <v>59</v>
      </c>
    </row>
    <row r="14" spans="1:28" ht="45" x14ac:dyDescent="0.25">
      <c r="A14" s="9" t="str">
        <f>[1]Zaklad!A24</f>
        <v>6.</v>
      </c>
      <c r="B14" s="9" t="s">
        <v>30</v>
      </c>
      <c r="C14" s="9" t="s">
        <v>31</v>
      </c>
      <c r="D14" s="9" t="s">
        <v>13</v>
      </c>
      <c r="E14" s="10" t="s">
        <v>14</v>
      </c>
      <c r="F14" s="10" t="s">
        <v>15</v>
      </c>
      <c r="G14" s="12">
        <v>21.5</v>
      </c>
      <c r="H14" s="11" t="s">
        <v>16</v>
      </c>
      <c r="I14" s="12">
        <v>60</v>
      </c>
      <c r="J14" s="12" t="s">
        <v>17</v>
      </c>
      <c r="K14" s="6" t="s">
        <v>18</v>
      </c>
    </row>
    <row r="15" spans="1:28" ht="45" x14ac:dyDescent="0.25">
      <c r="A15" s="9"/>
      <c r="B15" s="9"/>
      <c r="C15" s="9"/>
      <c r="D15" s="9"/>
      <c r="E15" s="10" t="s">
        <v>14</v>
      </c>
      <c r="F15" s="10" t="s">
        <v>19</v>
      </c>
      <c r="G15" s="12">
        <v>24</v>
      </c>
      <c r="H15" s="11" t="s">
        <v>20</v>
      </c>
      <c r="I15" s="12">
        <v>60</v>
      </c>
      <c r="J15" s="12" t="s">
        <v>17</v>
      </c>
      <c r="K15" s="6">
        <f>21.5+24</f>
        <v>45.5</v>
      </c>
    </row>
    <row r="16" spans="1:28" ht="45" x14ac:dyDescent="0.25">
      <c r="A16" s="9" t="str">
        <f>[1]Zaklad!A25</f>
        <v>7.</v>
      </c>
      <c r="B16" s="9" t="s">
        <v>32</v>
      </c>
      <c r="C16" s="9" t="s">
        <v>33</v>
      </c>
      <c r="D16" s="9" t="s">
        <v>13</v>
      </c>
      <c r="E16" s="10" t="s">
        <v>14</v>
      </c>
      <c r="F16" s="10" t="s">
        <v>15</v>
      </c>
      <c r="G16" s="12">
        <v>8</v>
      </c>
      <c r="H16" s="11" t="s">
        <v>34</v>
      </c>
      <c r="I16" s="12">
        <v>20</v>
      </c>
      <c r="J16" s="12" t="s">
        <v>17</v>
      </c>
      <c r="K16" s="6">
        <f>[1]Zaklad!K11</f>
        <v>0</v>
      </c>
    </row>
    <row r="17" spans="1:11" ht="45" x14ac:dyDescent="0.25">
      <c r="A17" s="9" t="str">
        <f>[1]Zaklad!A26</f>
        <v>8.</v>
      </c>
      <c r="B17" s="9" t="s">
        <v>35</v>
      </c>
      <c r="C17" s="9" t="s">
        <v>36</v>
      </c>
      <c r="D17" s="9" t="s">
        <v>13</v>
      </c>
      <c r="E17" s="10" t="s">
        <v>14</v>
      </c>
      <c r="F17" s="10" t="s">
        <v>15</v>
      </c>
      <c r="G17" s="12">
        <v>20</v>
      </c>
      <c r="H17" s="11" t="s">
        <v>37</v>
      </c>
      <c r="I17" s="12">
        <v>50</v>
      </c>
      <c r="J17" s="12" t="s">
        <v>17</v>
      </c>
      <c r="K17" s="6">
        <v>0</v>
      </c>
    </row>
    <row r="18" spans="1:11" ht="45" x14ac:dyDescent="0.25">
      <c r="A18" s="9" t="str">
        <f>[1]Zaklad!A27</f>
        <v>9.</v>
      </c>
      <c r="B18" s="9" t="s">
        <v>38</v>
      </c>
      <c r="C18" s="9" t="s">
        <v>39</v>
      </c>
      <c r="D18" s="9" t="s">
        <v>13</v>
      </c>
      <c r="E18" s="10" t="s">
        <v>14</v>
      </c>
      <c r="F18" s="10" t="s">
        <v>15</v>
      </c>
      <c r="G18" s="12">
        <v>25</v>
      </c>
      <c r="H18" s="11" t="s">
        <v>40</v>
      </c>
      <c r="I18" s="12">
        <v>70</v>
      </c>
      <c r="J18" s="12" t="s">
        <v>17</v>
      </c>
      <c r="K18" s="6" t="s">
        <v>18</v>
      </c>
    </row>
    <row r="19" spans="1:11" ht="45" x14ac:dyDescent="0.25">
      <c r="A19" s="9"/>
      <c r="B19" s="9"/>
      <c r="C19" s="9"/>
      <c r="D19" s="9"/>
      <c r="E19" s="10" t="s">
        <v>14</v>
      </c>
      <c r="F19" s="10" t="s">
        <v>19</v>
      </c>
      <c r="G19" s="12">
        <v>28</v>
      </c>
      <c r="H19" s="11" t="s">
        <v>40</v>
      </c>
      <c r="I19" s="12">
        <v>70</v>
      </c>
      <c r="J19" s="12" t="s">
        <v>17</v>
      </c>
      <c r="K19" s="6">
        <f>25+28</f>
        <v>53</v>
      </c>
    </row>
    <row r="20" spans="1:11" ht="45" x14ac:dyDescent="0.25">
      <c r="A20" s="9" t="str">
        <f>[1]Zaklad!A28</f>
        <v>10.</v>
      </c>
      <c r="B20" s="9" t="s">
        <v>41</v>
      </c>
      <c r="C20" s="9" t="s">
        <v>42</v>
      </c>
      <c r="D20" s="9" t="s">
        <v>13</v>
      </c>
      <c r="E20" s="10" t="s">
        <v>14</v>
      </c>
      <c r="F20" s="10" t="s">
        <v>15</v>
      </c>
      <c r="G20" s="12">
        <v>25</v>
      </c>
      <c r="H20" s="11" t="s">
        <v>43</v>
      </c>
      <c r="I20" s="12">
        <v>70</v>
      </c>
      <c r="J20" s="12" t="s">
        <v>17</v>
      </c>
      <c r="K20" s="6">
        <v>0</v>
      </c>
    </row>
    <row r="21" spans="1:11" ht="45" x14ac:dyDescent="0.25">
      <c r="A21" s="9" t="str">
        <f>[1]Zaklad!A29</f>
        <v>11.</v>
      </c>
      <c r="B21" s="9" t="s">
        <v>44</v>
      </c>
      <c r="C21" s="9" t="s">
        <v>45</v>
      </c>
      <c r="D21" s="9" t="s">
        <v>13</v>
      </c>
      <c r="E21" s="10" t="s">
        <v>14</v>
      </c>
      <c r="F21" s="10" t="s">
        <v>15</v>
      </c>
      <c r="G21" s="12">
        <v>25</v>
      </c>
      <c r="H21" s="11" t="s">
        <v>46</v>
      </c>
      <c r="I21" s="12">
        <v>70</v>
      </c>
      <c r="J21" s="12" t="s">
        <v>17</v>
      </c>
      <c r="K21" s="6" t="s">
        <v>18</v>
      </c>
    </row>
    <row r="22" spans="1:11" ht="45" x14ac:dyDescent="0.25">
      <c r="A22" s="9"/>
      <c r="B22" s="9"/>
      <c r="C22" s="9"/>
      <c r="D22" s="9"/>
      <c r="E22" s="10" t="s">
        <v>14</v>
      </c>
      <c r="F22" s="10" t="s">
        <v>47</v>
      </c>
      <c r="G22" s="12">
        <v>25</v>
      </c>
      <c r="H22" s="11" t="s">
        <v>48</v>
      </c>
      <c r="I22" s="12">
        <v>70</v>
      </c>
      <c r="J22" s="12" t="s">
        <v>17</v>
      </c>
      <c r="K22" s="6">
        <f>25+25</f>
        <v>50</v>
      </c>
    </row>
    <row r="23" spans="1:11" ht="45" x14ac:dyDescent="0.25">
      <c r="A23" s="9" t="str">
        <f>[1]Zaklad!A30</f>
        <v>12.</v>
      </c>
      <c r="B23" s="9" t="s">
        <v>44</v>
      </c>
      <c r="C23" s="9" t="s">
        <v>49</v>
      </c>
      <c r="D23" s="9" t="s">
        <v>13</v>
      </c>
      <c r="E23" s="10" t="s">
        <v>14</v>
      </c>
      <c r="F23" s="10" t="s">
        <v>15</v>
      </c>
      <c r="G23" s="12">
        <v>27.5</v>
      </c>
      <c r="H23" s="11" t="s">
        <v>50</v>
      </c>
      <c r="I23" s="12">
        <v>77</v>
      </c>
      <c r="J23" s="12" t="s">
        <v>17</v>
      </c>
      <c r="K23" s="6" t="s">
        <v>18</v>
      </c>
    </row>
    <row r="24" spans="1:11" ht="45" x14ac:dyDescent="0.25">
      <c r="A24" s="9"/>
      <c r="B24" s="9"/>
      <c r="C24" s="9"/>
      <c r="D24" s="9"/>
      <c r="E24" s="10" t="s">
        <v>14</v>
      </c>
      <c r="F24" s="10" t="s">
        <v>47</v>
      </c>
      <c r="G24" s="12">
        <v>25</v>
      </c>
      <c r="H24" s="11" t="s">
        <v>51</v>
      </c>
      <c r="I24" s="12">
        <v>70</v>
      </c>
      <c r="J24" s="12" t="s">
        <v>17</v>
      </c>
      <c r="K24" s="6">
        <f>27.5+25</f>
        <v>52.5</v>
      </c>
    </row>
    <row r="25" spans="1:11" ht="45" x14ac:dyDescent="0.25">
      <c r="A25" s="9" t="str">
        <f>[1]Zaklad!A31</f>
        <v>13.</v>
      </c>
      <c r="B25" s="9" t="s">
        <v>52</v>
      </c>
      <c r="C25" s="9" t="s">
        <v>53</v>
      </c>
      <c r="D25" s="9" t="s">
        <v>13</v>
      </c>
      <c r="E25" s="10" t="s">
        <v>14</v>
      </c>
      <c r="F25" s="10" t="s">
        <v>15</v>
      </c>
      <c r="G25" s="12">
        <v>27.5</v>
      </c>
      <c r="H25" s="11" t="s">
        <v>54</v>
      </c>
      <c r="I25" s="12">
        <v>77</v>
      </c>
      <c r="J25" s="12" t="s">
        <v>17</v>
      </c>
      <c r="K25" s="6" t="s">
        <v>18</v>
      </c>
    </row>
    <row r="26" spans="1:11" ht="45" x14ac:dyDescent="0.25">
      <c r="A26" s="9"/>
      <c r="B26" s="9"/>
      <c r="C26" s="9"/>
      <c r="D26" s="9" t="s">
        <v>13</v>
      </c>
      <c r="E26" s="10" t="s">
        <v>14</v>
      </c>
      <c r="F26" s="10" t="s">
        <v>47</v>
      </c>
      <c r="G26" s="12">
        <v>28</v>
      </c>
      <c r="H26" s="11" t="s">
        <v>54</v>
      </c>
      <c r="I26" s="12">
        <v>70</v>
      </c>
      <c r="J26" s="12" t="s">
        <v>17</v>
      </c>
      <c r="K26" s="6">
        <f>27.5+28</f>
        <v>55.5</v>
      </c>
    </row>
    <row r="27" spans="1:11" ht="45" x14ac:dyDescent="0.25">
      <c r="A27" s="9" t="str">
        <f>[1]Zaklad!A32</f>
        <v>14.</v>
      </c>
      <c r="B27" s="9" t="s">
        <v>55</v>
      </c>
      <c r="C27" s="9" t="s">
        <v>56</v>
      </c>
      <c r="D27" s="9" t="s">
        <v>13</v>
      </c>
      <c r="E27" s="10" t="s">
        <v>14</v>
      </c>
      <c r="F27" s="10" t="s">
        <v>15</v>
      </c>
      <c r="G27" s="12">
        <v>25</v>
      </c>
      <c r="H27" s="11" t="s">
        <v>57</v>
      </c>
      <c r="I27" s="12">
        <v>70</v>
      </c>
      <c r="J27" s="12" t="s">
        <v>17</v>
      </c>
      <c r="K27" s="6" t="s">
        <v>18</v>
      </c>
    </row>
    <row r="28" spans="1:11" ht="45" x14ac:dyDescent="0.25">
      <c r="A28" s="9"/>
      <c r="B28" s="9"/>
      <c r="C28" s="9"/>
      <c r="D28" s="9" t="s">
        <v>13</v>
      </c>
      <c r="E28" s="10" t="s">
        <v>14</v>
      </c>
      <c r="F28" s="10" t="s">
        <v>58</v>
      </c>
      <c r="G28" s="12">
        <v>10</v>
      </c>
      <c r="H28" s="11" t="s">
        <v>59</v>
      </c>
      <c r="I28" s="12">
        <v>30</v>
      </c>
      <c r="J28" s="12" t="s">
        <v>60</v>
      </c>
      <c r="K28" s="6">
        <f>SUM(G27:G28)</f>
        <v>35</v>
      </c>
    </row>
    <row r="29" spans="1:11" ht="45" x14ac:dyDescent="0.25">
      <c r="A29" s="9" t="str">
        <f>[1]Zaklad!A33</f>
        <v>15.</v>
      </c>
      <c r="B29" s="9" t="s">
        <v>61</v>
      </c>
      <c r="C29" s="9" t="s">
        <v>62</v>
      </c>
      <c r="D29" s="9" t="s">
        <v>13</v>
      </c>
      <c r="E29" s="10" t="s">
        <v>14</v>
      </c>
      <c r="F29" s="10" t="s">
        <v>15</v>
      </c>
      <c r="G29" s="12">
        <v>33</v>
      </c>
      <c r="H29" s="11" t="s">
        <v>63</v>
      </c>
      <c r="I29" s="12">
        <v>92.4</v>
      </c>
      <c r="J29" s="12" t="s">
        <v>17</v>
      </c>
      <c r="K29" s="6">
        <v>0</v>
      </c>
    </row>
    <row r="30" spans="1:11" ht="45" x14ac:dyDescent="0.25">
      <c r="A30" s="9" t="str">
        <f>[1]Zaklad!A34</f>
        <v>16.</v>
      </c>
      <c r="B30" s="9" t="s">
        <v>64</v>
      </c>
      <c r="C30" s="9" t="s">
        <v>65</v>
      </c>
      <c r="D30" s="9" t="s">
        <v>13</v>
      </c>
      <c r="E30" s="10" t="s">
        <v>14</v>
      </c>
      <c r="F30" s="10" t="s">
        <v>15</v>
      </c>
      <c r="G30" s="12">
        <v>33</v>
      </c>
      <c r="H30" s="11" t="s">
        <v>63</v>
      </c>
      <c r="I30" s="12">
        <v>92.4</v>
      </c>
      <c r="J30" s="12" t="s">
        <v>17</v>
      </c>
      <c r="K30" s="6">
        <v>0</v>
      </c>
    </row>
    <row r="31" spans="1:11" ht="45" x14ac:dyDescent="0.25">
      <c r="A31" s="9" t="str">
        <f>[1]Zaklad!A35</f>
        <v>17.</v>
      </c>
      <c r="B31" s="9" t="s">
        <v>66</v>
      </c>
      <c r="C31" s="9" t="s">
        <v>67</v>
      </c>
      <c r="D31" s="9" t="s">
        <v>13</v>
      </c>
      <c r="E31" s="10" t="s">
        <v>14</v>
      </c>
      <c r="F31" s="10" t="s">
        <v>15</v>
      </c>
      <c r="G31" s="12">
        <v>33</v>
      </c>
      <c r="H31" s="11" t="s">
        <v>68</v>
      </c>
      <c r="I31" s="12">
        <v>92.4</v>
      </c>
      <c r="J31" s="12" t="s">
        <v>17</v>
      </c>
      <c r="K31" s="6" t="s">
        <v>18</v>
      </c>
    </row>
    <row r="32" spans="1:11" ht="45" x14ac:dyDescent="0.25">
      <c r="A32" s="9"/>
      <c r="B32" s="9"/>
      <c r="C32" s="9"/>
      <c r="D32" s="9" t="s">
        <v>13</v>
      </c>
      <c r="E32" s="10" t="s">
        <v>14</v>
      </c>
      <c r="F32" s="10" t="s">
        <v>69</v>
      </c>
      <c r="G32" s="12">
        <v>20</v>
      </c>
      <c r="H32" s="11" t="s">
        <v>51</v>
      </c>
      <c r="I32" s="12">
        <v>50</v>
      </c>
      <c r="J32" s="12" t="s">
        <v>17</v>
      </c>
      <c r="K32" s="6">
        <f>33+20</f>
        <v>53</v>
      </c>
    </row>
    <row r="33" spans="1:11" ht="45" x14ac:dyDescent="0.25">
      <c r="A33" s="9" t="str">
        <f>[1]Zaklad!A36</f>
        <v>18.</v>
      </c>
      <c r="B33" s="9" t="s">
        <v>70</v>
      </c>
      <c r="C33" s="9" t="s">
        <v>71</v>
      </c>
      <c r="D33" s="9" t="s">
        <v>13</v>
      </c>
      <c r="E33" s="10" t="s">
        <v>14</v>
      </c>
      <c r="F33" s="10" t="s">
        <v>15</v>
      </c>
      <c r="G33" s="12">
        <v>33</v>
      </c>
      <c r="H33" s="11" t="s">
        <v>68</v>
      </c>
      <c r="I33" s="12">
        <v>92.4</v>
      </c>
      <c r="J33" s="12" t="s">
        <v>17</v>
      </c>
      <c r="K33" s="6" t="s">
        <v>18</v>
      </c>
    </row>
    <row r="34" spans="1:11" ht="45" x14ac:dyDescent="0.25">
      <c r="A34" s="9"/>
      <c r="B34" s="9"/>
      <c r="C34" s="9"/>
      <c r="D34" s="9" t="s">
        <v>13</v>
      </c>
      <c r="E34" s="10" t="s">
        <v>14</v>
      </c>
      <c r="F34" s="10" t="s">
        <v>69</v>
      </c>
      <c r="G34" s="12">
        <v>20</v>
      </c>
      <c r="H34" s="11" t="s">
        <v>51</v>
      </c>
      <c r="I34" s="12">
        <v>50</v>
      </c>
      <c r="J34" s="12" t="s">
        <v>17</v>
      </c>
      <c r="K34" s="6">
        <f>33+20</f>
        <v>53</v>
      </c>
    </row>
    <row r="35" spans="1:11" ht="45" x14ac:dyDescent="0.25">
      <c r="A35" s="9" t="str">
        <f>[1]Zaklad!A37</f>
        <v>19.</v>
      </c>
      <c r="B35" s="9" t="s">
        <v>72</v>
      </c>
      <c r="C35" s="9" t="s">
        <v>73</v>
      </c>
      <c r="D35" s="9" t="s">
        <v>13</v>
      </c>
      <c r="E35" s="10" t="s">
        <v>14</v>
      </c>
      <c r="F35" s="10" t="s">
        <v>15</v>
      </c>
      <c r="G35" s="12">
        <v>25</v>
      </c>
      <c r="H35" s="11" t="s">
        <v>74</v>
      </c>
      <c r="I35" s="12">
        <v>70</v>
      </c>
      <c r="J35" s="12" t="s">
        <v>17</v>
      </c>
      <c r="K35" s="6">
        <v>0</v>
      </c>
    </row>
    <row r="36" spans="1:11" ht="45" x14ac:dyDescent="0.25">
      <c r="A36" s="9" t="str">
        <f>[1]Zaklad!A38</f>
        <v>20.</v>
      </c>
      <c r="B36" s="9" t="s">
        <v>75</v>
      </c>
      <c r="C36" s="9" t="s">
        <v>76</v>
      </c>
      <c r="D36" s="9" t="s">
        <v>13</v>
      </c>
      <c r="E36" s="10" t="s">
        <v>14</v>
      </c>
      <c r="F36" s="10" t="s">
        <v>15</v>
      </c>
      <c r="G36" s="12">
        <v>8</v>
      </c>
      <c r="H36" s="11" t="s">
        <v>77</v>
      </c>
      <c r="I36" s="12">
        <v>20</v>
      </c>
      <c r="J36" s="12" t="s">
        <v>17</v>
      </c>
      <c r="K36" s="6">
        <v>0</v>
      </c>
    </row>
    <row r="37" spans="1:11" ht="45" x14ac:dyDescent="0.25">
      <c r="A37" s="9" t="str">
        <f>[1]Zaklad!A39</f>
        <v>21.</v>
      </c>
      <c r="B37" s="9" t="s">
        <v>78</v>
      </c>
      <c r="C37" s="9" t="s">
        <v>79</v>
      </c>
      <c r="D37" s="9" t="s">
        <v>13</v>
      </c>
      <c r="E37" s="10" t="s">
        <v>14</v>
      </c>
      <c r="F37" s="10" t="s">
        <v>15</v>
      </c>
      <c r="G37" s="12">
        <v>6</v>
      </c>
      <c r="H37" s="11" t="s">
        <v>77</v>
      </c>
      <c r="I37" s="12">
        <v>15</v>
      </c>
      <c r="J37" s="12" t="s">
        <v>17</v>
      </c>
      <c r="K37" s="6">
        <v>0</v>
      </c>
    </row>
    <row r="38" spans="1:11" ht="45" x14ac:dyDescent="0.25">
      <c r="A38" s="9" t="str">
        <f>[1]Zaklad!A40</f>
        <v>22.</v>
      </c>
      <c r="B38" s="9" t="s">
        <v>80</v>
      </c>
      <c r="C38" s="9" t="s">
        <v>81</v>
      </c>
      <c r="D38" s="9" t="s">
        <v>13</v>
      </c>
      <c r="E38" s="10" t="s">
        <v>14</v>
      </c>
      <c r="F38" s="10" t="s">
        <v>15</v>
      </c>
      <c r="G38" s="12">
        <v>4</v>
      </c>
      <c r="H38" s="11" t="s">
        <v>77</v>
      </c>
      <c r="I38" s="12">
        <v>10</v>
      </c>
      <c r="J38" s="12" t="s">
        <v>17</v>
      </c>
      <c r="K38" s="6">
        <v>0</v>
      </c>
    </row>
    <row r="39" spans="1:11" ht="45" x14ac:dyDescent="0.25">
      <c r="A39" s="9" t="str">
        <f>[1]Zaklad!A41</f>
        <v>23.</v>
      </c>
      <c r="B39" s="9" t="s">
        <v>82</v>
      </c>
      <c r="C39" s="9" t="s">
        <v>83</v>
      </c>
      <c r="D39" s="9" t="s">
        <v>13</v>
      </c>
      <c r="E39" s="10" t="s">
        <v>14</v>
      </c>
      <c r="F39" s="10" t="s">
        <v>15</v>
      </c>
      <c r="G39" s="12">
        <v>10</v>
      </c>
      <c r="H39" s="11" t="s">
        <v>77</v>
      </c>
      <c r="I39" s="12">
        <v>25</v>
      </c>
      <c r="J39" s="12" t="s">
        <v>17</v>
      </c>
      <c r="K39" s="6">
        <v>0</v>
      </c>
    </row>
    <row r="40" spans="1:11" ht="45" x14ac:dyDescent="0.25">
      <c r="A40" s="9" t="str">
        <f>[1]Zaklad!A42</f>
        <v>24.</v>
      </c>
      <c r="B40" s="9" t="s">
        <v>84</v>
      </c>
      <c r="C40" s="9" t="s">
        <v>85</v>
      </c>
      <c r="D40" s="9" t="s">
        <v>13</v>
      </c>
      <c r="E40" s="10" t="s">
        <v>14</v>
      </c>
      <c r="F40" s="10" t="s">
        <v>15</v>
      </c>
      <c r="G40" s="12">
        <v>6</v>
      </c>
      <c r="H40" s="11" t="s">
        <v>77</v>
      </c>
      <c r="I40" s="12">
        <v>15</v>
      </c>
      <c r="J40" s="12" t="s">
        <v>17</v>
      </c>
      <c r="K40" s="6">
        <v>0</v>
      </c>
    </row>
    <row r="41" spans="1:11" ht="45" x14ac:dyDescent="0.25">
      <c r="A41" s="9" t="str">
        <f>[1]Zaklad!A43</f>
        <v>25.</v>
      </c>
      <c r="B41" s="9" t="s">
        <v>66</v>
      </c>
      <c r="C41" s="9" t="s">
        <v>86</v>
      </c>
      <c r="D41" s="9" t="s">
        <v>13</v>
      </c>
      <c r="E41" s="10" t="s">
        <v>14</v>
      </c>
      <c r="F41" s="10" t="s">
        <v>15</v>
      </c>
      <c r="G41" s="12">
        <v>6</v>
      </c>
      <c r="H41" s="11" t="s">
        <v>77</v>
      </c>
      <c r="I41" s="12">
        <v>15</v>
      </c>
      <c r="J41" s="12" t="s">
        <v>17</v>
      </c>
      <c r="K41" s="6">
        <v>0</v>
      </c>
    </row>
    <row r="42" spans="1:11" ht="45" x14ac:dyDescent="0.25">
      <c r="A42" s="9" t="str">
        <f>[1]Zaklad!A44</f>
        <v>26.</v>
      </c>
      <c r="B42" s="9" t="s">
        <v>87</v>
      </c>
      <c r="C42" s="9" t="s">
        <v>88</v>
      </c>
      <c r="D42" s="9" t="s">
        <v>13</v>
      </c>
      <c r="E42" s="10" t="s">
        <v>14</v>
      </c>
      <c r="F42" s="10" t="s">
        <v>89</v>
      </c>
      <c r="G42" s="12">
        <v>28</v>
      </c>
      <c r="H42" s="11" t="s">
        <v>90</v>
      </c>
      <c r="I42" s="12">
        <v>70</v>
      </c>
      <c r="J42" s="12" t="s">
        <v>17</v>
      </c>
      <c r="K42" s="6">
        <v>0</v>
      </c>
    </row>
    <row r="43" spans="1:11" ht="45" x14ac:dyDescent="0.25">
      <c r="A43" s="9" t="str">
        <f>[1]Zaklad!A45</f>
        <v>27.</v>
      </c>
      <c r="B43" s="9" t="s">
        <v>91</v>
      </c>
      <c r="C43" s="9" t="s">
        <v>92</v>
      </c>
      <c r="D43" s="9" t="s">
        <v>13</v>
      </c>
      <c r="E43" s="10" t="s">
        <v>14</v>
      </c>
      <c r="F43" s="10" t="s">
        <v>15</v>
      </c>
      <c r="G43" s="12">
        <v>8</v>
      </c>
      <c r="H43" s="11" t="s">
        <v>77</v>
      </c>
      <c r="I43" s="12">
        <v>20</v>
      </c>
      <c r="J43" s="12" t="s">
        <v>17</v>
      </c>
      <c r="K43" s="6">
        <v>0</v>
      </c>
    </row>
    <row r="44" spans="1:11" ht="45" x14ac:dyDescent="0.25">
      <c r="A44" s="9" t="str">
        <f>[1]Zaklad!A46</f>
        <v>28.</v>
      </c>
      <c r="B44" s="9" t="s">
        <v>87</v>
      </c>
      <c r="C44" s="9" t="s">
        <v>93</v>
      </c>
      <c r="D44" s="9" t="s">
        <v>13</v>
      </c>
      <c r="E44" s="10" t="s">
        <v>14</v>
      </c>
      <c r="F44" s="10" t="s">
        <v>15</v>
      </c>
      <c r="G44" s="12">
        <v>8</v>
      </c>
      <c r="H44" s="11" t="s">
        <v>77</v>
      </c>
      <c r="I44" s="12">
        <v>20</v>
      </c>
      <c r="J44" s="12" t="s">
        <v>17</v>
      </c>
      <c r="K44" s="6">
        <v>0</v>
      </c>
    </row>
    <row r="45" spans="1:11" ht="45" x14ac:dyDescent="0.25">
      <c r="A45" s="9" t="str">
        <f>[1]Zaklad!A47</f>
        <v>29.</v>
      </c>
      <c r="B45" s="9" t="s">
        <v>94</v>
      </c>
      <c r="C45" s="9" t="s">
        <v>95</v>
      </c>
      <c r="D45" s="9" t="s">
        <v>13</v>
      </c>
      <c r="E45" s="10" t="s">
        <v>14</v>
      </c>
      <c r="F45" s="10" t="s">
        <v>15</v>
      </c>
      <c r="G45" s="12">
        <v>8</v>
      </c>
      <c r="H45" s="11" t="s">
        <v>77</v>
      </c>
      <c r="I45" s="12">
        <v>20</v>
      </c>
      <c r="J45" s="12" t="s">
        <v>17</v>
      </c>
      <c r="K45" s="6">
        <v>0</v>
      </c>
    </row>
    <row r="46" spans="1:11" ht="45" x14ac:dyDescent="0.25">
      <c r="A46" s="9" t="str">
        <f>[1]Zaklad!A48</f>
        <v>30.</v>
      </c>
      <c r="B46" s="9" t="s">
        <v>96</v>
      </c>
      <c r="C46" s="9" t="s">
        <v>97</v>
      </c>
      <c r="D46" s="9" t="s">
        <v>13</v>
      </c>
      <c r="E46" s="10" t="s">
        <v>14</v>
      </c>
      <c r="F46" s="10" t="s">
        <v>15</v>
      </c>
      <c r="G46" s="12">
        <v>6</v>
      </c>
      <c r="H46" s="11" t="s">
        <v>77</v>
      </c>
      <c r="I46" s="12">
        <v>15</v>
      </c>
      <c r="J46" s="12" t="s">
        <v>17</v>
      </c>
      <c r="K46" s="6">
        <v>0</v>
      </c>
    </row>
    <row r="47" spans="1:11" ht="45" x14ac:dyDescent="0.25">
      <c r="A47" s="9" t="str">
        <f>[1]Zaklad!A49</f>
        <v>31.</v>
      </c>
      <c r="B47" s="9" t="s">
        <v>98</v>
      </c>
      <c r="C47" s="9" t="s">
        <v>99</v>
      </c>
      <c r="D47" s="9" t="s">
        <v>13</v>
      </c>
      <c r="E47" s="10" t="s">
        <v>14</v>
      </c>
      <c r="F47" s="10" t="s">
        <v>15</v>
      </c>
      <c r="G47" s="12">
        <v>4</v>
      </c>
      <c r="H47" s="11" t="s">
        <v>77</v>
      </c>
      <c r="I47" s="12">
        <v>10</v>
      </c>
      <c r="J47" s="12" t="s">
        <v>17</v>
      </c>
      <c r="K47" s="6">
        <v>0</v>
      </c>
    </row>
    <row r="48" spans="1:11" ht="45" x14ac:dyDescent="0.25">
      <c r="A48" s="9" t="str">
        <f>[1]Zaklad!A50</f>
        <v>32.</v>
      </c>
      <c r="B48" s="9" t="s">
        <v>100</v>
      </c>
      <c r="C48" s="9" t="s">
        <v>101</v>
      </c>
      <c r="D48" s="9" t="s">
        <v>13</v>
      </c>
      <c r="E48" s="10" t="s">
        <v>14</v>
      </c>
      <c r="F48" s="10" t="s">
        <v>15</v>
      </c>
      <c r="G48" s="12">
        <v>8</v>
      </c>
      <c r="H48" s="11" t="s">
        <v>77</v>
      </c>
      <c r="I48" s="12">
        <v>20</v>
      </c>
      <c r="J48" s="12" t="s">
        <v>17</v>
      </c>
      <c r="K48" s="6">
        <v>0</v>
      </c>
    </row>
    <row r="49" spans="1:11" ht="45" x14ac:dyDescent="0.25">
      <c r="A49" s="9" t="str">
        <f>[1]Zaklad!A51</f>
        <v>33.</v>
      </c>
      <c r="B49" s="9" t="s">
        <v>102</v>
      </c>
      <c r="C49" s="9" t="s">
        <v>103</v>
      </c>
      <c r="D49" s="9" t="s">
        <v>13</v>
      </c>
      <c r="E49" s="10" t="s">
        <v>14</v>
      </c>
      <c r="F49" s="10" t="s">
        <v>15</v>
      </c>
      <c r="G49" s="12">
        <v>20</v>
      </c>
      <c r="H49" s="11" t="s">
        <v>77</v>
      </c>
      <c r="I49" s="12">
        <v>50</v>
      </c>
      <c r="J49" s="12" t="s">
        <v>17</v>
      </c>
      <c r="K49" s="6">
        <v>0</v>
      </c>
    </row>
    <row r="50" spans="1:11" ht="45" x14ac:dyDescent="0.25">
      <c r="A50" s="9" t="str">
        <f>[1]Zaklad!A52</f>
        <v>34.</v>
      </c>
      <c r="B50" s="9" t="s">
        <v>104</v>
      </c>
      <c r="C50" s="9" t="s">
        <v>105</v>
      </c>
      <c r="D50" s="9" t="s">
        <v>13</v>
      </c>
      <c r="E50" s="10" t="s">
        <v>14</v>
      </c>
      <c r="F50" s="10" t="s">
        <v>15</v>
      </c>
      <c r="G50" s="12">
        <v>6</v>
      </c>
      <c r="H50" s="11" t="s">
        <v>77</v>
      </c>
      <c r="I50" s="12">
        <v>15</v>
      </c>
      <c r="J50" s="12" t="s">
        <v>17</v>
      </c>
      <c r="K50" s="6">
        <v>0</v>
      </c>
    </row>
    <row r="51" spans="1:11" ht="45" x14ac:dyDescent="0.25">
      <c r="A51" s="9" t="str">
        <f>[1]Zaklad!A53</f>
        <v>35.</v>
      </c>
      <c r="B51" s="9" t="s">
        <v>106</v>
      </c>
      <c r="C51" s="9" t="s">
        <v>107</v>
      </c>
      <c r="D51" s="9" t="s">
        <v>13</v>
      </c>
      <c r="E51" s="10" t="s">
        <v>14</v>
      </c>
      <c r="F51" s="10" t="s">
        <v>15</v>
      </c>
      <c r="G51" s="12">
        <v>4</v>
      </c>
      <c r="H51" s="11" t="s">
        <v>77</v>
      </c>
      <c r="I51" s="12">
        <v>10</v>
      </c>
      <c r="J51" s="12" t="s">
        <v>17</v>
      </c>
      <c r="K51" s="6">
        <v>0</v>
      </c>
    </row>
    <row r="52" spans="1:11" ht="45" x14ac:dyDescent="0.25">
      <c r="A52" s="9" t="str">
        <f>[1]Zaklad!A54</f>
        <v>36.</v>
      </c>
      <c r="B52" s="9" t="s">
        <v>108</v>
      </c>
      <c r="C52" s="9" t="s">
        <v>109</v>
      </c>
      <c r="D52" s="9" t="s">
        <v>13</v>
      </c>
      <c r="E52" s="10" t="s">
        <v>14</v>
      </c>
      <c r="F52" s="10" t="s">
        <v>15</v>
      </c>
      <c r="G52" s="12">
        <v>8</v>
      </c>
      <c r="H52" s="11" t="s">
        <v>77</v>
      </c>
      <c r="I52" s="12">
        <v>20</v>
      </c>
      <c r="J52" s="12" t="s">
        <v>17</v>
      </c>
      <c r="K52" s="6">
        <v>0</v>
      </c>
    </row>
    <row r="53" spans="1:11" ht="45" x14ac:dyDescent="0.25">
      <c r="A53" s="9" t="str">
        <f>[1]Zaklad!A55</f>
        <v>37.</v>
      </c>
      <c r="B53" s="9" t="s">
        <v>110</v>
      </c>
      <c r="C53" s="9" t="s">
        <v>111</v>
      </c>
      <c r="D53" s="9" t="s">
        <v>13</v>
      </c>
      <c r="E53" s="10" t="s">
        <v>14</v>
      </c>
      <c r="F53" s="10" t="s">
        <v>15</v>
      </c>
      <c r="G53" s="12">
        <v>6</v>
      </c>
      <c r="H53" s="11" t="s">
        <v>77</v>
      </c>
      <c r="I53" s="12">
        <v>15</v>
      </c>
      <c r="J53" s="12" t="s">
        <v>17</v>
      </c>
      <c r="K53" s="6">
        <v>0</v>
      </c>
    </row>
    <row r="54" spans="1:11" ht="45" x14ac:dyDescent="0.25">
      <c r="A54" s="9" t="str">
        <f>[1]Zaklad!A56</f>
        <v>38.</v>
      </c>
      <c r="B54" s="9" t="s">
        <v>41</v>
      </c>
      <c r="C54" s="9" t="s">
        <v>112</v>
      </c>
      <c r="D54" s="9" t="s">
        <v>13</v>
      </c>
      <c r="E54" s="10" t="s">
        <v>14</v>
      </c>
      <c r="F54" s="10" t="s">
        <v>15</v>
      </c>
      <c r="G54" s="12">
        <v>8</v>
      </c>
      <c r="H54" s="11" t="s">
        <v>77</v>
      </c>
      <c r="I54" s="12">
        <v>20</v>
      </c>
      <c r="J54" s="12" t="s">
        <v>17</v>
      </c>
      <c r="K54" s="6">
        <v>0</v>
      </c>
    </row>
    <row r="55" spans="1:11" ht="45" x14ac:dyDescent="0.25">
      <c r="A55" s="9" t="str">
        <f>[1]Zaklad!A57</f>
        <v>39.</v>
      </c>
      <c r="B55" s="9" t="s">
        <v>113</v>
      </c>
      <c r="C55" s="9" t="s">
        <v>114</v>
      </c>
      <c r="D55" s="9" t="s">
        <v>13</v>
      </c>
      <c r="E55" s="10" t="s">
        <v>14</v>
      </c>
      <c r="F55" s="10" t="s">
        <v>15</v>
      </c>
      <c r="G55" s="12">
        <v>6</v>
      </c>
      <c r="H55" s="11" t="s">
        <v>77</v>
      </c>
      <c r="I55" s="12">
        <v>15</v>
      </c>
      <c r="J55" s="12" t="s">
        <v>17</v>
      </c>
      <c r="K55" s="6">
        <v>0</v>
      </c>
    </row>
    <row r="56" spans="1:11" ht="45" x14ac:dyDescent="0.25">
      <c r="A56" s="9" t="str">
        <f>[1]Zaklad!A58</f>
        <v>40.</v>
      </c>
      <c r="B56" s="9" t="s">
        <v>21</v>
      </c>
      <c r="C56" s="9" t="s">
        <v>115</v>
      </c>
      <c r="D56" s="9" t="s">
        <v>13</v>
      </c>
      <c r="E56" s="10" t="s">
        <v>14</v>
      </c>
      <c r="F56" s="10" t="s">
        <v>15</v>
      </c>
      <c r="G56" s="12">
        <v>4</v>
      </c>
      <c r="H56" s="11" t="s">
        <v>77</v>
      </c>
      <c r="I56" s="12">
        <v>10</v>
      </c>
      <c r="J56" s="12" t="s">
        <v>17</v>
      </c>
      <c r="K56" s="6">
        <v>0</v>
      </c>
    </row>
    <row r="57" spans="1:11" ht="45" x14ac:dyDescent="0.25">
      <c r="A57" s="9" t="str">
        <f>[1]Zaklad!A59</f>
        <v>41.</v>
      </c>
      <c r="B57" s="9" t="s">
        <v>116</v>
      </c>
      <c r="C57" s="9" t="s">
        <v>117</v>
      </c>
      <c r="D57" s="9" t="s">
        <v>13</v>
      </c>
      <c r="E57" s="10" t="s">
        <v>14</v>
      </c>
      <c r="F57" s="10" t="s">
        <v>15</v>
      </c>
      <c r="G57" s="12">
        <v>6</v>
      </c>
      <c r="H57" s="11" t="s">
        <v>77</v>
      </c>
      <c r="I57" s="12">
        <v>15</v>
      </c>
      <c r="J57" s="12" t="s">
        <v>17</v>
      </c>
      <c r="K57" s="6">
        <v>0</v>
      </c>
    </row>
    <row r="58" spans="1:11" ht="45" x14ac:dyDescent="0.25">
      <c r="A58" s="9" t="str">
        <f>[1]Zaklad!A60</f>
        <v>42.</v>
      </c>
      <c r="B58" s="9" t="s">
        <v>118</v>
      </c>
      <c r="C58" s="9" t="s">
        <v>119</v>
      </c>
      <c r="D58" s="9" t="s">
        <v>13</v>
      </c>
      <c r="E58" s="10" t="s">
        <v>14</v>
      </c>
      <c r="F58" s="10" t="s">
        <v>15</v>
      </c>
      <c r="G58" s="12">
        <v>4</v>
      </c>
      <c r="H58" s="11" t="s">
        <v>77</v>
      </c>
      <c r="I58" s="12">
        <v>10</v>
      </c>
      <c r="J58" s="12" t="s">
        <v>17</v>
      </c>
      <c r="K58" s="6">
        <v>0</v>
      </c>
    </row>
    <row r="59" spans="1:11" ht="45" x14ac:dyDescent="0.25">
      <c r="A59" s="9" t="str">
        <f>[1]Zaklad!A61</f>
        <v>43.</v>
      </c>
      <c r="B59" s="9" t="s">
        <v>120</v>
      </c>
      <c r="C59" s="9" t="s">
        <v>121</v>
      </c>
      <c r="D59" s="9" t="s">
        <v>13</v>
      </c>
      <c r="E59" s="10" t="s">
        <v>14</v>
      </c>
      <c r="F59" s="10" t="s">
        <v>15</v>
      </c>
      <c r="G59" s="12">
        <v>6</v>
      </c>
      <c r="H59" s="11" t="s">
        <v>77</v>
      </c>
      <c r="I59" s="12">
        <v>15</v>
      </c>
      <c r="J59" s="12" t="s">
        <v>17</v>
      </c>
      <c r="K59" s="6">
        <v>0</v>
      </c>
    </row>
    <row r="60" spans="1:11" ht="45" x14ac:dyDescent="0.25">
      <c r="A60" s="9" t="str">
        <f>[1]Zaklad!A62</f>
        <v>44.</v>
      </c>
      <c r="B60" s="9" t="s">
        <v>122</v>
      </c>
      <c r="C60" s="9" t="s">
        <v>123</v>
      </c>
      <c r="D60" s="9" t="s">
        <v>13</v>
      </c>
      <c r="E60" s="10" t="s">
        <v>14</v>
      </c>
      <c r="F60" s="10" t="s">
        <v>124</v>
      </c>
      <c r="G60" s="12">
        <v>12</v>
      </c>
      <c r="H60" s="11" t="s">
        <v>125</v>
      </c>
      <c r="I60" s="12">
        <v>30</v>
      </c>
      <c r="J60" s="12" t="s">
        <v>17</v>
      </c>
      <c r="K60" s="6">
        <v>0</v>
      </c>
    </row>
    <row r="61" spans="1:11" ht="45" x14ac:dyDescent="0.25">
      <c r="A61" s="9" t="str">
        <f>[1]Zaklad!A63</f>
        <v>45.</v>
      </c>
      <c r="B61" s="9" t="s">
        <v>126</v>
      </c>
      <c r="C61" s="9" t="s">
        <v>127</v>
      </c>
      <c r="D61" s="9" t="s">
        <v>13</v>
      </c>
      <c r="E61" s="10" t="s">
        <v>14</v>
      </c>
      <c r="F61" s="10" t="s">
        <v>124</v>
      </c>
      <c r="G61" s="12">
        <v>12</v>
      </c>
      <c r="H61" s="11" t="s">
        <v>125</v>
      </c>
      <c r="I61" s="12">
        <v>30</v>
      </c>
      <c r="J61" s="12" t="s">
        <v>17</v>
      </c>
      <c r="K61" s="6">
        <v>0</v>
      </c>
    </row>
    <row r="62" spans="1:11" ht="45" x14ac:dyDescent="0.25">
      <c r="A62" s="9" t="str">
        <f>[1]Zaklad!A64</f>
        <v>46.</v>
      </c>
      <c r="B62" s="9" t="s">
        <v>128</v>
      </c>
      <c r="C62" s="9" t="s">
        <v>129</v>
      </c>
      <c r="D62" s="9" t="s">
        <v>13</v>
      </c>
      <c r="E62" s="10" t="s">
        <v>14</v>
      </c>
      <c r="F62" s="10" t="s">
        <v>124</v>
      </c>
      <c r="G62" s="12">
        <v>36</v>
      </c>
      <c r="H62" s="11" t="s">
        <v>130</v>
      </c>
      <c r="I62" s="12">
        <v>90</v>
      </c>
      <c r="J62" s="12" t="s">
        <v>17</v>
      </c>
      <c r="K62" s="6" t="s">
        <v>18</v>
      </c>
    </row>
    <row r="63" spans="1:11" ht="45" x14ac:dyDescent="0.25">
      <c r="A63" s="9"/>
      <c r="B63" s="9"/>
      <c r="C63" s="9"/>
      <c r="D63" s="9" t="s">
        <v>13</v>
      </c>
      <c r="E63" s="10" t="s">
        <v>14</v>
      </c>
      <c r="F63" s="14" t="s">
        <v>131</v>
      </c>
      <c r="G63" s="12">
        <v>32</v>
      </c>
      <c r="H63" s="11" t="s">
        <v>130</v>
      </c>
      <c r="I63" s="12">
        <v>50</v>
      </c>
      <c r="J63" s="12" t="s">
        <v>17</v>
      </c>
      <c r="K63" s="6">
        <f>36+32</f>
        <v>68</v>
      </c>
    </row>
    <row r="64" spans="1:11" ht="45" x14ac:dyDescent="0.25">
      <c r="A64" s="9" t="str">
        <f>[1]Zaklad!A65</f>
        <v>47.</v>
      </c>
      <c r="B64" s="9" t="s">
        <v>132</v>
      </c>
      <c r="C64" s="9" t="s">
        <v>133</v>
      </c>
      <c r="D64" s="9" t="s">
        <v>13</v>
      </c>
      <c r="E64" s="10" t="s">
        <v>14</v>
      </c>
      <c r="F64" s="10" t="s">
        <v>124</v>
      </c>
      <c r="G64" s="12">
        <v>14</v>
      </c>
      <c r="H64" s="12" t="s">
        <v>134</v>
      </c>
      <c r="I64" s="12">
        <v>39</v>
      </c>
      <c r="J64" s="12" t="s">
        <v>17</v>
      </c>
      <c r="K64" s="6">
        <v>0</v>
      </c>
    </row>
    <row r="65" spans="1:11" ht="45" x14ac:dyDescent="0.25">
      <c r="A65" s="9" t="str">
        <f>[1]Zaklad!A66</f>
        <v>48.</v>
      </c>
      <c r="B65" s="9" t="s">
        <v>135</v>
      </c>
      <c r="C65" s="9" t="s">
        <v>136</v>
      </c>
      <c r="D65" s="9" t="s">
        <v>13</v>
      </c>
      <c r="E65" s="10" t="s">
        <v>14</v>
      </c>
      <c r="F65" s="10" t="s">
        <v>124</v>
      </c>
      <c r="G65" s="12">
        <v>14</v>
      </c>
      <c r="H65" s="12" t="s">
        <v>134</v>
      </c>
      <c r="I65" s="12">
        <v>39</v>
      </c>
      <c r="J65" s="12" t="s">
        <v>17</v>
      </c>
      <c r="K65" s="6">
        <v>0</v>
      </c>
    </row>
    <row r="66" spans="1:11" ht="45" x14ac:dyDescent="0.25">
      <c r="A66" s="9" t="str">
        <f>[1]Zaklad!A67</f>
        <v>49.</v>
      </c>
      <c r="B66" s="9" t="s">
        <v>116</v>
      </c>
      <c r="C66" s="9" t="s">
        <v>137</v>
      </c>
      <c r="D66" s="9" t="s">
        <v>13</v>
      </c>
      <c r="E66" s="10" t="s">
        <v>14</v>
      </c>
      <c r="F66" s="10" t="s">
        <v>124</v>
      </c>
      <c r="G66" s="12">
        <v>14</v>
      </c>
      <c r="H66" s="12" t="s">
        <v>138</v>
      </c>
      <c r="I66" s="12">
        <v>39</v>
      </c>
      <c r="J66" s="12" t="s">
        <v>17</v>
      </c>
      <c r="K66" s="6">
        <v>0</v>
      </c>
    </row>
    <row r="67" spans="1:11" ht="45" x14ac:dyDescent="0.25">
      <c r="A67" s="9" t="str">
        <f>[1]Zaklad!A68</f>
        <v>50.</v>
      </c>
      <c r="B67" s="9" t="s">
        <v>139</v>
      </c>
      <c r="C67" s="9" t="s">
        <v>140</v>
      </c>
      <c r="D67" s="9" t="s">
        <v>13</v>
      </c>
      <c r="E67" s="10" t="s">
        <v>14</v>
      </c>
      <c r="F67" s="10" t="s">
        <v>124</v>
      </c>
      <c r="G67" s="12">
        <v>12.5</v>
      </c>
      <c r="H67" s="11" t="s">
        <v>20</v>
      </c>
      <c r="I67" s="12">
        <v>35</v>
      </c>
      <c r="J67" s="12" t="s">
        <v>17</v>
      </c>
      <c r="K67" s="6">
        <v>0</v>
      </c>
    </row>
    <row r="68" spans="1:11" ht="45" x14ac:dyDescent="0.25">
      <c r="A68" s="9" t="str">
        <f>[1]Zaklad!A69</f>
        <v>51.</v>
      </c>
      <c r="B68" s="9" t="s">
        <v>44</v>
      </c>
      <c r="C68" s="9" t="s">
        <v>141</v>
      </c>
      <c r="D68" s="9" t="s">
        <v>13</v>
      </c>
      <c r="E68" s="10" t="s">
        <v>14</v>
      </c>
      <c r="F68" s="10" t="s">
        <v>124</v>
      </c>
      <c r="G68" s="12">
        <v>12.5</v>
      </c>
      <c r="H68" s="11" t="s">
        <v>20</v>
      </c>
      <c r="I68" s="12">
        <v>35</v>
      </c>
      <c r="J68" s="12" t="s">
        <v>17</v>
      </c>
      <c r="K68" s="6">
        <v>0</v>
      </c>
    </row>
    <row r="69" spans="1:11" ht="45" x14ac:dyDescent="0.25">
      <c r="A69" s="9" t="str">
        <f>[1]Zaklad!A70</f>
        <v>52.</v>
      </c>
      <c r="B69" s="9" t="s">
        <v>142</v>
      </c>
      <c r="C69" s="9" t="s">
        <v>143</v>
      </c>
      <c r="D69" s="9" t="s">
        <v>13</v>
      </c>
      <c r="E69" s="10" t="s">
        <v>14</v>
      </c>
      <c r="F69" s="10" t="s">
        <v>124</v>
      </c>
      <c r="G69" s="12">
        <v>12.5</v>
      </c>
      <c r="H69" s="11" t="s">
        <v>20</v>
      </c>
      <c r="I69" s="12">
        <v>35</v>
      </c>
      <c r="J69" s="12" t="s">
        <v>17</v>
      </c>
      <c r="K69" s="6">
        <v>0</v>
      </c>
    </row>
    <row r="70" spans="1:11" ht="45" x14ac:dyDescent="0.25">
      <c r="A70" s="9" t="str">
        <f>[1]Zaklad!A71</f>
        <v>53.</v>
      </c>
      <c r="B70" s="9" t="s">
        <v>41</v>
      </c>
      <c r="C70" s="9" t="s">
        <v>144</v>
      </c>
      <c r="D70" s="9" t="s">
        <v>13</v>
      </c>
      <c r="E70" s="10" t="s">
        <v>14</v>
      </c>
      <c r="F70" s="10" t="s">
        <v>124</v>
      </c>
      <c r="G70" s="12">
        <v>12</v>
      </c>
      <c r="H70" s="12" t="s">
        <v>125</v>
      </c>
      <c r="I70" s="12">
        <v>30</v>
      </c>
      <c r="J70" s="12" t="s">
        <v>17</v>
      </c>
      <c r="K70" s="6" t="s">
        <v>18</v>
      </c>
    </row>
    <row r="71" spans="1:11" ht="45" x14ac:dyDescent="0.25">
      <c r="A71" s="9"/>
      <c r="B71" s="9"/>
      <c r="C71" s="9"/>
      <c r="D71" s="9" t="s">
        <v>13</v>
      </c>
      <c r="E71" s="10" t="s">
        <v>14</v>
      </c>
      <c r="F71" s="10" t="s">
        <v>145</v>
      </c>
      <c r="G71" s="12">
        <v>12</v>
      </c>
      <c r="H71" s="12"/>
      <c r="I71" s="12"/>
      <c r="J71" s="12" t="s">
        <v>17</v>
      </c>
      <c r="K71" s="6">
        <f>12+12</f>
        <v>24</v>
      </c>
    </row>
    <row r="72" spans="1:11" ht="45" x14ac:dyDescent="0.25">
      <c r="A72" s="9" t="str">
        <f>[1]Zaklad!A72</f>
        <v>54.</v>
      </c>
      <c r="B72" s="9" t="s">
        <v>44</v>
      </c>
      <c r="C72" s="9" t="s">
        <v>146</v>
      </c>
      <c r="D72" s="9" t="s">
        <v>13</v>
      </c>
      <c r="E72" s="10" t="s">
        <v>14</v>
      </c>
      <c r="F72" s="10" t="s">
        <v>15</v>
      </c>
      <c r="G72" s="12">
        <v>32</v>
      </c>
      <c r="H72" s="12" t="s">
        <v>147</v>
      </c>
      <c r="I72" s="12">
        <v>80</v>
      </c>
      <c r="J72" s="12" t="s">
        <v>17</v>
      </c>
      <c r="K72" s="6">
        <v>0</v>
      </c>
    </row>
    <row r="73" spans="1:11" ht="45" x14ac:dyDescent="0.25">
      <c r="A73" s="9" t="str">
        <f>[1]Zaklad!A73</f>
        <v>55.</v>
      </c>
      <c r="B73" s="9" t="s">
        <v>148</v>
      </c>
      <c r="C73" s="9" t="s">
        <v>149</v>
      </c>
      <c r="D73" s="9" t="s">
        <v>13</v>
      </c>
      <c r="E73" s="10" t="s">
        <v>14</v>
      </c>
      <c r="F73" s="10" t="s">
        <v>15</v>
      </c>
      <c r="G73" s="12">
        <v>32</v>
      </c>
      <c r="H73" s="12" t="s">
        <v>147</v>
      </c>
      <c r="I73" s="12">
        <v>80</v>
      </c>
      <c r="J73" s="12" t="s">
        <v>17</v>
      </c>
      <c r="K73" s="6">
        <v>0</v>
      </c>
    </row>
    <row r="74" spans="1:11" ht="45" x14ac:dyDescent="0.25">
      <c r="A74" s="9" t="str">
        <f>[1]Zaklad!A74</f>
        <v>56.</v>
      </c>
      <c r="B74" s="9" t="s">
        <v>110</v>
      </c>
      <c r="C74" s="9" t="s">
        <v>150</v>
      </c>
      <c r="D74" s="9" t="s">
        <v>13</v>
      </c>
      <c r="E74" s="10" t="s">
        <v>14</v>
      </c>
      <c r="F74" s="10" t="s">
        <v>15</v>
      </c>
      <c r="G74" s="12">
        <v>32</v>
      </c>
      <c r="H74" s="12" t="s">
        <v>147</v>
      </c>
      <c r="I74" s="12">
        <v>80</v>
      </c>
      <c r="J74" s="12" t="s">
        <v>17</v>
      </c>
      <c r="K74" s="6" t="s">
        <v>18</v>
      </c>
    </row>
    <row r="75" spans="1:11" ht="45" x14ac:dyDescent="0.25">
      <c r="A75" s="9"/>
      <c r="B75" s="9"/>
      <c r="C75" s="9"/>
      <c r="D75" s="9" t="s">
        <v>13</v>
      </c>
      <c r="E75" s="10" t="s">
        <v>14</v>
      </c>
      <c r="F75" s="10" t="s">
        <v>151</v>
      </c>
      <c r="G75" s="12">
        <v>25</v>
      </c>
      <c r="H75" s="12" t="s">
        <v>152</v>
      </c>
      <c r="I75" s="12">
        <v>70</v>
      </c>
      <c r="J75" s="12" t="s">
        <v>17</v>
      </c>
      <c r="K75" s="6">
        <v>0</v>
      </c>
    </row>
    <row r="76" spans="1:11" ht="45" x14ac:dyDescent="0.25">
      <c r="A76" s="9"/>
      <c r="B76" s="9"/>
      <c r="C76" s="9"/>
      <c r="D76" s="9" t="s">
        <v>13</v>
      </c>
      <c r="E76" s="10" t="s">
        <v>14</v>
      </c>
      <c r="F76" s="10" t="s">
        <v>153</v>
      </c>
      <c r="G76" s="12">
        <v>12</v>
      </c>
      <c r="H76" s="12" t="s">
        <v>154</v>
      </c>
      <c r="I76" s="12">
        <v>30.92</v>
      </c>
      <c r="J76" s="12" t="s">
        <v>17</v>
      </c>
      <c r="K76" s="6">
        <f>32+25+12</f>
        <v>69</v>
      </c>
    </row>
    <row r="77" spans="1:11" ht="45" x14ac:dyDescent="0.25">
      <c r="A77" s="9" t="str">
        <f>[1]Zaklad!A75</f>
        <v>57.</v>
      </c>
      <c r="B77" s="9" t="s">
        <v>155</v>
      </c>
      <c r="C77" s="9" t="s">
        <v>156</v>
      </c>
      <c r="D77" s="9" t="s">
        <v>13</v>
      </c>
      <c r="E77" s="10" t="s">
        <v>14</v>
      </c>
      <c r="F77" s="10" t="s">
        <v>15</v>
      </c>
      <c r="G77" s="12">
        <v>32</v>
      </c>
      <c r="H77" s="12" t="s">
        <v>147</v>
      </c>
      <c r="I77" s="12">
        <v>80</v>
      </c>
      <c r="J77" s="12" t="s">
        <v>17</v>
      </c>
      <c r="K77" s="6">
        <v>0</v>
      </c>
    </row>
    <row r="78" spans="1:11" ht="45" x14ac:dyDescent="0.25">
      <c r="A78" s="9" t="str">
        <f>[1]Zaklad!A76</f>
        <v>58.</v>
      </c>
      <c r="B78" s="9" t="s">
        <v>44</v>
      </c>
      <c r="C78" s="9" t="s">
        <v>157</v>
      </c>
      <c r="D78" s="9" t="s">
        <v>13</v>
      </c>
      <c r="E78" s="10" t="s">
        <v>14</v>
      </c>
      <c r="F78" s="10" t="s">
        <v>15</v>
      </c>
      <c r="G78" s="12">
        <v>32</v>
      </c>
      <c r="H78" s="12" t="s">
        <v>147</v>
      </c>
      <c r="I78" s="12">
        <v>80</v>
      </c>
      <c r="J78" s="12" t="s">
        <v>17</v>
      </c>
      <c r="K78" s="6" t="s">
        <v>18</v>
      </c>
    </row>
    <row r="79" spans="1:11" ht="45" x14ac:dyDescent="0.25">
      <c r="A79" s="9"/>
      <c r="B79" s="9"/>
      <c r="C79" s="9"/>
      <c r="D79" s="9" t="s">
        <v>13</v>
      </c>
      <c r="E79" s="10" t="s">
        <v>14</v>
      </c>
      <c r="F79" s="10" t="s">
        <v>158</v>
      </c>
      <c r="G79" s="12">
        <v>20</v>
      </c>
      <c r="H79" s="11" t="s">
        <v>48</v>
      </c>
      <c r="I79" s="12">
        <v>50</v>
      </c>
      <c r="J79" s="12" t="s">
        <v>17</v>
      </c>
      <c r="K79" s="6">
        <f>32+20</f>
        <v>52</v>
      </c>
    </row>
    <row r="80" spans="1:11" ht="45" x14ac:dyDescent="0.25">
      <c r="A80" s="9" t="str">
        <f>[1]Zaklad!A77</f>
        <v>59.</v>
      </c>
      <c r="B80" s="9" t="s">
        <v>159</v>
      </c>
      <c r="C80" s="9" t="s">
        <v>160</v>
      </c>
      <c r="D80" s="9" t="s">
        <v>13</v>
      </c>
      <c r="E80" s="10" t="s">
        <v>14</v>
      </c>
      <c r="F80" s="10" t="s">
        <v>15</v>
      </c>
      <c r="G80" s="12">
        <v>32</v>
      </c>
      <c r="H80" s="12" t="s">
        <v>147</v>
      </c>
      <c r="I80" s="12">
        <v>80</v>
      </c>
      <c r="J80" s="12" t="s">
        <v>17</v>
      </c>
      <c r="K80" s="6">
        <v>0</v>
      </c>
    </row>
    <row r="81" spans="1:11" ht="45" x14ac:dyDescent="0.25">
      <c r="A81" s="9" t="str">
        <f>[1]Zaklad!A78</f>
        <v>60.</v>
      </c>
      <c r="B81" s="9" t="s">
        <v>161</v>
      </c>
      <c r="C81" s="9" t="s">
        <v>162</v>
      </c>
      <c r="D81" s="9" t="s">
        <v>13</v>
      </c>
      <c r="E81" s="10" t="s">
        <v>14</v>
      </c>
      <c r="F81" s="10" t="s">
        <v>15</v>
      </c>
      <c r="G81" s="12">
        <v>32</v>
      </c>
      <c r="H81" s="12" t="s">
        <v>147</v>
      </c>
      <c r="I81" s="12">
        <v>80</v>
      </c>
      <c r="J81" s="12" t="s">
        <v>17</v>
      </c>
      <c r="K81" s="6" t="s">
        <v>18</v>
      </c>
    </row>
    <row r="82" spans="1:11" ht="45" x14ac:dyDescent="0.25">
      <c r="A82" s="9"/>
      <c r="B82" s="9"/>
      <c r="C82" s="9"/>
      <c r="D82" s="9" t="s">
        <v>13</v>
      </c>
      <c r="E82" s="10" t="s">
        <v>14</v>
      </c>
      <c r="F82" s="10" t="s">
        <v>163</v>
      </c>
      <c r="G82" s="12">
        <v>69</v>
      </c>
      <c r="H82" s="12" t="s">
        <v>164</v>
      </c>
      <c r="I82" s="12">
        <v>200</v>
      </c>
      <c r="J82" s="12" t="s">
        <v>17</v>
      </c>
      <c r="K82" s="6">
        <f>32+69</f>
        <v>101</v>
      </c>
    </row>
    <row r="83" spans="1:11" ht="45" x14ac:dyDescent="0.25">
      <c r="A83" s="9" t="str">
        <f>[1]Zaklad!A79</f>
        <v>61.</v>
      </c>
      <c r="B83" s="9" t="s">
        <v>165</v>
      </c>
      <c r="C83" s="9" t="s">
        <v>166</v>
      </c>
      <c r="D83" s="9" t="s">
        <v>13</v>
      </c>
      <c r="E83" s="10" t="s">
        <v>14</v>
      </c>
      <c r="F83" s="10" t="s">
        <v>15</v>
      </c>
      <c r="G83" s="12">
        <v>20</v>
      </c>
      <c r="H83" s="12" t="s">
        <v>167</v>
      </c>
      <c r="I83" s="12">
        <v>50</v>
      </c>
      <c r="J83" s="12" t="s">
        <v>17</v>
      </c>
      <c r="K83" s="6" t="s">
        <v>18</v>
      </c>
    </row>
    <row r="84" spans="1:11" ht="45" x14ac:dyDescent="0.25">
      <c r="A84" s="9"/>
      <c r="B84" s="9"/>
      <c r="C84" s="9"/>
      <c r="D84" s="9" t="s">
        <v>13</v>
      </c>
      <c r="E84" s="10" t="s">
        <v>14</v>
      </c>
      <c r="F84" s="10" t="s">
        <v>163</v>
      </c>
      <c r="G84" s="12">
        <v>69</v>
      </c>
      <c r="H84" s="12" t="s">
        <v>168</v>
      </c>
      <c r="I84" s="12">
        <v>200</v>
      </c>
      <c r="J84" s="12" t="s">
        <v>17</v>
      </c>
      <c r="K84" s="6">
        <f>20+69</f>
        <v>89</v>
      </c>
    </row>
    <row r="85" spans="1:11" ht="45" x14ac:dyDescent="0.25">
      <c r="A85" s="9" t="str">
        <f>[1]Zaklad!A80</f>
        <v>62.</v>
      </c>
      <c r="B85" s="9" t="s">
        <v>169</v>
      </c>
      <c r="C85" s="9" t="s">
        <v>170</v>
      </c>
      <c r="D85" s="9" t="s">
        <v>171</v>
      </c>
      <c r="E85" s="10" t="s">
        <v>14</v>
      </c>
      <c r="F85" s="10" t="s">
        <v>15</v>
      </c>
      <c r="G85" s="12">
        <v>125</v>
      </c>
      <c r="H85" s="12" t="s">
        <v>172</v>
      </c>
      <c r="I85" s="12">
        <v>350</v>
      </c>
      <c r="J85" s="12" t="s">
        <v>173</v>
      </c>
      <c r="K85" s="6">
        <v>0</v>
      </c>
    </row>
    <row r="86" spans="1:11" ht="45" x14ac:dyDescent="0.25">
      <c r="A86" s="9" t="str">
        <f>[1]Zaklad!A81</f>
        <v>63.</v>
      </c>
      <c r="B86" s="9" t="s">
        <v>174</v>
      </c>
      <c r="C86" s="9" t="s">
        <v>170</v>
      </c>
      <c r="D86" s="9" t="s">
        <v>171</v>
      </c>
      <c r="E86" s="10" t="s">
        <v>14</v>
      </c>
      <c r="F86" s="10" t="s">
        <v>15</v>
      </c>
      <c r="G86" s="12">
        <v>80</v>
      </c>
      <c r="H86" s="11" t="s">
        <v>175</v>
      </c>
      <c r="I86" s="12">
        <v>200</v>
      </c>
      <c r="J86" s="12" t="s">
        <v>17</v>
      </c>
      <c r="K86" s="6">
        <v>0</v>
      </c>
    </row>
    <row r="87" spans="1:11" ht="45" x14ac:dyDescent="0.25">
      <c r="A87" s="9" t="str">
        <f>[1]Zaklad!A82</f>
        <v>64.</v>
      </c>
      <c r="B87" s="9" t="s">
        <v>176</v>
      </c>
      <c r="C87" s="9" t="s">
        <v>177</v>
      </c>
      <c r="D87" s="9" t="s">
        <v>13</v>
      </c>
      <c r="E87" s="10" t="s">
        <v>14</v>
      </c>
      <c r="F87" s="10" t="s">
        <v>19</v>
      </c>
      <c r="G87" s="12">
        <v>24</v>
      </c>
      <c r="H87" s="12" t="s">
        <v>20</v>
      </c>
      <c r="I87" s="12">
        <v>60</v>
      </c>
      <c r="J87" s="12" t="s">
        <v>17</v>
      </c>
      <c r="K87" s="6">
        <v>0</v>
      </c>
    </row>
    <row r="88" spans="1:11" ht="45" x14ac:dyDescent="0.25">
      <c r="A88" s="9" t="str">
        <f>[1]Zaklad!A83</f>
        <v>65.</v>
      </c>
      <c r="B88" s="9" t="s">
        <v>178</v>
      </c>
      <c r="C88" s="9" t="s">
        <v>179</v>
      </c>
      <c r="D88" s="9" t="s">
        <v>13</v>
      </c>
      <c r="E88" s="10" t="s">
        <v>14</v>
      </c>
      <c r="F88" s="10" t="s">
        <v>19</v>
      </c>
      <c r="G88" s="12">
        <v>12</v>
      </c>
      <c r="H88" s="12" t="s">
        <v>180</v>
      </c>
      <c r="I88" s="12">
        <v>30</v>
      </c>
      <c r="J88" s="12" t="s">
        <v>17</v>
      </c>
      <c r="K88" s="6">
        <v>0</v>
      </c>
    </row>
    <row r="89" spans="1:11" ht="45" x14ac:dyDescent="0.25">
      <c r="A89" s="9" t="str">
        <f>[1]Zaklad!A84</f>
        <v>66.</v>
      </c>
      <c r="B89" s="9" t="s">
        <v>66</v>
      </c>
      <c r="C89" s="9" t="s">
        <v>181</v>
      </c>
      <c r="D89" s="9" t="s">
        <v>13</v>
      </c>
      <c r="E89" s="10" t="s">
        <v>14</v>
      </c>
      <c r="F89" s="10" t="s">
        <v>182</v>
      </c>
      <c r="G89" s="12">
        <v>25</v>
      </c>
      <c r="H89" s="11" t="s">
        <v>51</v>
      </c>
      <c r="I89" s="12">
        <v>70</v>
      </c>
      <c r="J89" s="12" t="s">
        <v>17</v>
      </c>
      <c r="K89" s="6">
        <v>0</v>
      </c>
    </row>
    <row r="90" spans="1:11" ht="45" x14ac:dyDescent="0.25">
      <c r="A90" s="9" t="str">
        <f>[1]Zaklad!A85</f>
        <v>67.</v>
      </c>
      <c r="B90" s="9" t="s">
        <v>183</v>
      </c>
      <c r="C90" s="9" t="s">
        <v>184</v>
      </c>
      <c r="D90" s="9" t="s">
        <v>13</v>
      </c>
      <c r="E90" s="10" t="s">
        <v>14</v>
      </c>
      <c r="F90" s="10" t="s">
        <v>182</v>
      </c>
      <c r="G90" s="12">
        <v>28</v>
      </c>
      <c r="H90" s="11" t="s">
        <v>185</v>
      </c>
      <c r="I90" s="12">
        <v>70</v>
      </c>
      <c r="J90" s="12" t="s">
        <v>17</v>
      </c>
      <c r="K90" s="6">
        <v>0</v>
      </c>
    </row>
    <row r="91" spans="1:11" ht="45" x14ac:dyDescent="0.25">
      <c r="A91" s="9" t="str">
        <f>[1]Zaklad!A86</f>
        <v>68.</v>
      </c>
      <c r="B91" s="9" t="s">
        <v>41</v>
      </c>
      <c r="C91" s="9" t="s">
        <v>186</v>
      </c>
      <c r="D91" s="9" t="s">
        <v>13</v>
      </c>
      <c r="E91" s="10" t="s">
        <v>14</v>
      </c>
      <c r="F91" s="10" t="s">
        <v>158</v>
      </c>
      <c r="G91" s="12">
        <v>24</v>
      </c>
      <c r="H91" s="11" t="s">
        <v>187</v>
      </c>
      <c r="I91" s="12">
        <v>60</v>
      </c>
      <c r="J91" s="12" t="s">
        <v>17</v>
      </c>
      <c r="K91" s="6">
        <v>0</v>
      </c>
    </row>
    <row r="92" spans="1:11" ht="45" x14ac:dyDescent="0.25">
      <c r="A92" s="9" t="str">
        <f>[1]Zaklad!A87</f>
        <v>69.</v>
      </c>
      <c r="B92" s="9" t="s">
        <v>188</v>
      </c>
      <c r="C92" s="9" t="s">
        <v>189</v>
      </c>
      <c r="D92" s="9" t="s">
        <v>13</v>
      </c>
      <c r="E92" s="10" t="s">
        <v>14</v>
      </c>
      <c r="F92" s="10" t="s">
        <v>158</v>
      </c>
      <c r="G92" s="12">
        <v>58</v>
      </c>
      <c r="H92" s="12" t="s">
        <v>190</v>
      </c>
      <c r="I92" s="12">
        <v>162.4</v>
      </c>
      <c r="J92" s="12" t="s">
        <v>17</v>
      </c>
      <c r="K92" s="6">
        <v>0</v>
      </c>
    </row>
    <row r="93" spans="1:11" ht="45" x14ac:dyDescent="0.25">
      <c r="A93" s="9" t="str">
        <f>[1]Zaklad!A88</f>
        <v>70.</v>
      </c>
      <c r="B93" s="9" t="s">
        <v>30</v>
      </c>
      <c r="C93" s="9" t="s">
        <v>191</v>
      </c>
      <c r="D93" s="9" t="s">
        <v>13</v>
      </c>
      <c r="E93" s="10" t="s">
        <v>14</v>
      </c>
      <c r="F93" s="10" t="s">
        <v>158</v>
      </c>
      <c r="G93" s="12">
        <v>28</v>
      </c>
      <c r="H93" s="11" t="s">
        <v>48</v>
      </c>
      <c r="I93" s="12">
        <v>70</v>
      </c>
      <c r="J93" s="12" t="s">
        <v>17</v>
      </c>
      <c r="K93" s="6" t="s">
        <v>18</v>
      </c>
    </row>
    <row r="94" spans="1:11" ht="45" x14ac:dyDescent="0.25">
      <c r="A94" s="9"/>
      <c r="B94" s="9"/>
      <c r="C94" s="9"/>
      <c r="D94" s="9" t="s">
        <v>13</v>
      </c>
      <c r="E94" s="10" t="s">
        <v>14</v>
      </c>
      <c r="F94" s="10" t="s">
        <v>192</v>
      </c>
      <c r="G94" s="12">
        <v>9</v>
      </c>
      <c r="H94" s="11" t="s">
        <v>193</v>
      </c>
      <c r="I94" s="12">
        <v>24</v>
      </c>
      <c r="J94" s="12" t="s">
        <v>17</v>
      </c>
      <c r="K94" s="6">
        <v>0</v>
      </c>
    </row>
    <row r="95" spans="1:11" ht="45" x14ac:dyDescent="0.25">
      <c r="A95" s="9"/>
      <c r="B95" s="9"/>
      <c r="C95" s="9"/>
      <c r="D95" s="9" t="s">
        <v>13</v>
      </c>
      <c r="E95" s="10" t="s">
        <v>14</v>
      </c>
      <c r="F95" s="10" t="s">
        <v>194</v>
      </c>
      <c r="G95" s="12">
        <v>25</v>
      </c>
      <c r="H95" s="11" t="s">
        <v>193</v>
      </c>
      <c r="I95" s="12">
        <v>72</v>
      </c>
      <c r="J95" s="12" t="s">
        <v>17</v>
      </c>
      <c r="K95" s="6">
        <f>28+9+25</f>
        <v>62</v>
      </c>
    </row>
    <row r="96" spans="1:11" ht="45" x14ac:dyDescent="0.25">
      <c r="A96" s="9" t="str">
        <f>[1]Zaklad!A89</f>
        <v>71.</v>
      </c>
      <c r="B96" s="9" t="s">
        <v>113</v>
      </c>
      <c r="C96" s="9" t="s">
        <v>195</v>
      </c>
      <c r="D96" s="9" t="s">
        <v>13</v>
      </c>
      <c r="E96" s="10" t="s">
        <v>14</v>
      </c>
      <c r="F96" s="10" t="s">
        <v>158</v>
      </c>
      <c r="G96" s="15">
        <v>43606</v>
      </c>
      <c r="H96" s="11" t="s">
        <v>185</v>
      </c>
      <c r="I96" s="12">
        <v>53.5</v>
      </c>
      <c r="J96" s="12" t="s">
        <v>17</v>
      </c>
      <c r="K96" s="6">
        <v>0</v>
      </c>
    </row>
    <row r="97" spans="1:11" ht="45" x14ac:dyDescent="0.25">
      <c r="A97" s="9" t="str">
        <f>[1]Zaklad!A90</f>
        <v>72.</v>
      </c>
      <c r="B97" s="9" t="s">
        <v>30</v>
      </c>
      <c r="C97" s="9" t="s">
        <v>196</v>
      </c>
      <c r="D97" s="9" t="s">
        <v>13</v>
      </c>
      <c r="E97" s="10" t="s">
        <v>14</v>
      </c>
      <c r="F97" s="10" t="s">
        <v>158</v>
      </c>
      <c r="G97" s="12">
        <v>20</v>
      </c>
      <c r="H97" s="11" t="s">
        <v>51</v>
      </c>
      <c r="I97" s="12">
        <v>50</v>
      </c>
      <c r="J97" s="12" t="s">
        <v>17</v>
      </c>
      <c r="K97" s="6">
        <v>0</v>
      </c>
    </row>
    <row r="98" spans="1:11" ht="45" x14ac:dyDescent="0.25">
      <c r="A98" s="9" t="str">
        <f>[1]Zaklad!A91</f>
        <v>73.</v>
      </c>
      <c r="B98" s="9" t="s">
        <v>197</v>
      </c>
      <c r="C98" s="9" t="s">
        <v>198</v>
      </c>
      <c r="D98" s="9" t="s">
        <v>13</v>
      </c>
      <c r="E98" s="10" t="s">
        <v>14</v>
      </c>
      <c r="F98" s="10" t="s">
        <v>158</v>
      </c>
      <c r="G98" s="15">
        <v>43596</v>
      </c>
      <c r="H98" s="11" t="s">
        <v>185</v>
      </c>
      <c r="I98" s="12">
        <v>23</v>
      </c>
      <c r="J98" s="12" t="s">
        <v>17</v>
      </c>
      <c r="K98" s="6">
        <v>0</v>
      </c>
    </row>
    <row r="99" spans="1:11" ht="45" x14ac:dyDescent="0.25">
      <c r="A99" s="9" t="str">
        <f>[1]Zaklad!A92</f>
        <v>74.</v>
      </c>
      <c r="B99" s="9" t="s">
        <v>199</v>
      </c>
      <c r="C99" s="9" t="s">
        <v>200</v>
      </c>
      <c r="D99" s="9" t="s">
        <v>13</v>
      </c>
      <c r="E99" s="10" t="s">
        <v>14</v>
      </c>
      <c r="F99" s="10" t="s">
        <v>158</v>
      </c>
      <c r="G99" s="12">
        <v>22</v>
      </c>
      <c r="H99" s="11" t="s">
        <v>185</v>
      </c>
      <c r="I99" s="12">
        <v>61.6</v>
      </c>
      <c r="J99" s="12" t="s">
        <v>17</v>
      </c>
      <c r="K99" s="6">
        <v>0</v>
      </c>
    </row>
    <row r="100" spans="1:11" ht="45" x14ac:dyDescent="0.25">
      <c r="A100" s="9" t="str">
        <f>[1]Zaklad!A93</f>
        <v>75.</v>
      </c>
      <c r="B100" s="9" t="s">
        <v>201</v>
      </c>
      <c r="C100" s="9" t="s">
        <v>202</v>
      </c>
      <c r="D100" s="9" t="s">
        <v>13</v>
      </c>
      <c r="E100" s="10" t="s">
        <v>14</v>
      </c>
      <c r="F100" s="10" t="s">
        <v>158</v>
      </c>
      <c r="G100" s="12">
        <v>20</v>
      </c>
      <c r="H100" s="11" t="s">
        <v>51</v>
      </c>
      <c r="I100" s="12">
        <v>50</v>
      </c>
      <c r="J100" s="12" t="s">
        <v>17</v>
      </c>
      <c r="K100" s="6">
        <v>0</v>
      </c>
    </row>
    <row r="101" spans="1:11" ht="45" x14ac:dyDescent="0.25">
      <c r="A101" s="9" t="str">
        <f>[1]Zaklad!A94</f>
        <v>76.</v>
      </c>
      <c r="B101" s="9" t="s">
        <v>203</v>
      </c>
      <c r="C101" s="9" t="s">
        <v>204</v>
      </c>
      <c r="D101" s="9" t="s">
        <v>13</v>
      </c>
      <c r="E101" s="10" t="s">
        <v>14</v>
      </c>
      <c r="F101" s="10" t="s">
        <v>158</v>
      </c>
      <c r="G101" s="12">
        <v>20</v>
      </c>
      <c r="H101" s="11" t="s">
        <v>51</v>
      </c>
      <c r="I101" s="12">
        <v>50</v>
      </c>
      <c r="J101" s="12" t="s">
        <v>17</v>
      </c>
      <c r="K101" s="6">
        <v>0</v>
      </c>
    </row>
    <row r="102" spans="1:11" ht="45" x14ac:dyDescent="0.25">
      <c r="A102" s="9" t="str">
        <f>[1]Zaklad!A95</f>
        <v>77.</v>
      </c>
      <c r="B102" s="9" t="s">
        <v>205</v>
      </c>
      <c r="C102" s="9" t="s">
        <v>206</v>
      </c>
      <c r="D102" s="9" t="s">
        <v>13</v>
      </c>
      <c r="E102" s="10" t="s">
        <v>14</v>
      </c>
      <c r="F102" s="10" t="s">
        <v>158</v>
      </c>
      <c r="G102" s="12">
        <v>20</v>
      </c>
      <c r="H102" s="11" t="s">
        <v>51</v>
      </c>
      <c r="I102" s="12">
        <v>50</v>
      </c>
      <c r="J102" s="12" t="s">
        <v>17</v>
      </c>
      <c r="K102" s="6">
        <v>0</v>
      </c>
    </row>
    <row r="103" spans="1:11" ht="45" x14ac:dyDescent="0.25">
      <c r="A103" s="9" t="str">
        <f>[1]Zaklad!A96</f>
        <v>78.</v>
      </c>
      <c r="B103" s="9" t="s">
        <v>207</v>
      </c>
      <c r="C103" s="9" t="s">
        <v>208</v>
      </c>
      <c r="D103" s="9" t="s">
        <v>13</v>
      </c>
      <c r="E103" s="10" t="s">
        <v>14</v>
      </c>
      <c r="F103" s="10" t="s">
        <v>158</v>
      </c>
      <c r="G103" s="12">
        <v>21.5</v>
      </c>
      <c r="H103" s="11" t="s">
        <v>185</v>
      </c>
      <c r="I103" s="12">
        <v>53.5</v>
      </c>
      <c r="J103" s="12" t="s">
        <v>17</v>
      </c>
      <c r="K103" s="6">
        <v>0</v>
      </c>
    </row>
    <row r="104" spans="1:11" ht="45" x14ac:dyDescent="0.25">
      <c r="A104" s="9" t="str">
        <f>[1]Zaklad!A97</f>
        <v>79.</v>
      </c>
      <c r="B104" s="9" t="s">
        <v>80</v>
      </c>
      <c r="C104" s="9" t="s">
        <v>209</v>
      </c>
      <c r="D104" s="9" t="s">
        <v>13</v>
      </c>
      <c r="E104" s="10" t="s">
        <v>14</v>
      </c>
      <c r="F104" s="10" t="s">
        <v>158</v>
      </c>
      <c r="G104" s="12">
        <v>11</v>
      </c>
      <c r="H104" s="11" t="s">
        <v>185</v>
      </c>
      <c r="I104" s="12">
        <v>30.8</v>
      </c>
      <c r="J104" s="12" t="s">
        <v>17</v>
      </c>
      <c r="K104" s="6">
        <v>0</v>
      </c>
    </row>
    <row r="105" spans="1:11" ht="45" x14ac:dyDescent="0.25">
      <c r="A105" s="9" t="str">
        <f>[1]Zaklad!A98</f>
        <v>80.</v>
      </c>
      <c r="B105" s="9" t="s">
        <v>96</v>
      </c>
      <c r="C105" s="9" t="s">
        <v>210</v>
      </c>
      <c r="D105" s="9" t="s">
        <v>13</v>
      </c>
      <c r="E105" s="10" t="s">
        <v>14</v>
      </c>
      <c r="F105" s="10" t="s">
        <v>158</v>
      </c>
      <c r="G105" s="12">
        <v>21.5</v>
      </c>
      <c r="H105" s="11" t="s">
        <v>185</v>
      </c>
      <c r="I105" s="12">
        <v>53.5</v>
      </c>
      <c r="J105" s="12" t="s">
        <v>17</v>
      </c>
      <c r="K105" s="6">
        <v>0</v>
      </c>
    </row>
    <row r="106" spans="1:11" ht="45" x14ac:dyDescent="0.25">
      <c r="A106" s="9" t="str">
        <f>[1]Zaklad!A99</f>
        <v>81.</v>
      </c>
      <c r="B106" s="9" t="s">
        <v>211</v>
      </c>
      <c r="C106" s="9" t="s">
        <v>212</v>
      </c>
      <c r="D106" s="9" t="s">
        <v>13</v>
      </c>
      <c r="E106" s="10" t="s">
        <v>14</v>
      </c>
      <c r="F106" s="9" t="s">
        <v>213</v>
      </c>
      <c r="G106" s="12">
        <v>32</v>
      </c>
      <c r="H106" s="12" t="s">
        <v>154</v>
      </c>
      <c r="I106" s="12">
        <v>90</v>
      </c>
      <c r="J106" s="12" t="s">
        <v>17</v>
      </c>
      <c r="K106" s="6" t="s">
        <v>18</v>
      </c>
    </row>
    <row r="107" spans="1:11" ht="45" x14ac:dyDescent="0.25">
      <c r="A107" s="9"/>
      <c r="B107" s="9"/>
      <c r="C107" s="9"/>
      <c r="D107" s="9" t="s">
        <v>13</v>
      </c>
      <c r="E107" s="10" t="s">
        <v>14</v>
      </c>
      <c r="F107" s="9" t="s">
        <v>214</v>
      </c>
      <c r="G107" s="12">
        <v>31</v>
      </c>
      <c r="H107" s="12" t="s">
        <v>154</v>
      </c>
      <c r="I107" s="12">
        <v>90</v>
      </c>
      <c r="J107" s="12" t="s">
        <v>17</v>
      </c>
      <c r="K107" s="6">
        <v>0</v>
      </c>
    </row>
    <row r="108" spans="1:11" ht="45" x14ac:dyDescent="0.25">
      <c r="A108" s="9"/>
      <c r="B108" s="9"/>
      <c r="C108" s="9"/>
      <c r="D108" s="9" t="s">
        <v>13</v>
      </c>
      <c r="E108" s="10" t="s">
        <v>14</v>
      </c>
      <c r="F108" s="9" t="s">
        <v>215</v>
      </c>
      <c r="G108" s="12">
        <v>8</v>
      </c>
      <c r="H108" s="12" t="s">
        <v>154</v>
      </c>
      <c r="I108" s="12">
        <v>22.5</v>
      </c>
      <c r="J108" s="12" t="s">
        <v>17</v>
      </c>
      <c r="K108" s="6">
        <v>0</v>
      </c>
    </row>
    <row r="109" spans="1:11" ht="45" x14ac:dyDescent="0.25">
      <c r="A109" s="9"/>
      <c r="B109" s="9"/>
      <c r="C109" s="9"/>
      <c r="D109" s="9" t="s">
        <v>13</v>
      </c>
      <c r="E109" s="10" t="s">
        <v>14</v>
      </c>
      <c r="F109" s="9" t="s">
        <v>215</v>
      </c>
      <c r="G109" s="12">
        <v>6</v>
      </c>
      <c r="H109" s="12" t="s">
        <v>154</v>
      </c>
      <c r="I109" s="12">
        <v>15</v>
      </c>
      <c r="J109" s="12" t="s">
        <v>17</v>
      </c>
      <c r="K109" s="6">
        <f>32+31+8+6</f>
        <v>77</v>
      </c>
    </row>
    <row r="110" spans="1:11" ht="45" x14ac:dyDescent="0.25">
      <c r="A110" s="9" t="str">
        <f>[1]Zaklad!A100</f>
        <v>82.</v>
      </c>
      <c r="B110" s="9" t="s">
        <v>216</v>
      </c>
      <c r="C110" s="9" t="s">
        <v>112</v>
      </c>
      <c r="D110" s="9" t="s">
        <v>13</v>
      </c>
      <c r="E110" s="10" t="s">
        <v>14</v>
      </c>
      <c r="F110" s="9" t="s">
        <v>214</v>
      </c>
      <c r="G110" s="12">
        <v>25</v>
      </c>
      <c r="H110" s="12" t="s">
        <v>138</v>
      </c>
      <c r="I110" s="12">
        <v>60</v>
      </c>
      <c r="J110" s="12" t="s">
        <v>17</v>
      </c>
      <c r="K110" s="6">
        <v>0</v>
      </c>
    </row>
    <row r="111" spans="1:11" ht="45" x14ac:dyDescent="0.25">
      <c r="A111" s="9" t="str">
        <f>[1]Zaklad!A101</f>
        <v>83.</v>
      </c>
      <c r="B111" s="9" t="s">
        <v>217</v>
      </c>
      <c r="C111" s="9" t="s">
        <v>218</v>
      </c>
      <c r="D111" s="9" t="s">
        <v>13</v>
      </c>
      <c r="E111" s="10" t="s">
        <v>14</v>
      </c>
      <c r="F111" s="9" t="s">
        <v>214</v>
      </c>
      <c r="G111" s="12">
        <v>14</v>
      </c>
      <c r="H111" s="12" t="s">
        <v>125</v>
      </c>
      <c r="I111" s="12">
        <v>40</v>
      </c>
      <c r="J111" s="12" t="s">
        <v>17</v>
      </c>
      <c r="K111" s="6">
        <v>0</v>
      </c>
    </row>
    <row r="112" spans="1:11" ht="45" x14ac:dyDescent="0.25">
      <c r="A112" s="9" t="str">
        <f>[1]Zaklad!A102</f>
        <v>84.</v>
      </c>
      <c r="B112" s="9" t="s">
        <v>44</v>
      </c>
      <c r="C112" s="9" t="s">
        <v>218</v>
      </c>
      <c r="D112" s="9" t="s">
        <v>13</v>
      </c>
      <c r="E112" s="10" t="s">
        <v>14</v>
      </c>
      <c r="F112" s="9" t="s">
        <v>214</v>
      </c>
      <c r="G112" s="12">
        <v>14</v>
      </c>
      <c r="H112" s="12" t="s">
        <v>125</v>
      </c>
      <c r="I112" s="12">
        <v>40</v>
      </c>
      <c r="J112" s="12" t="s">
        <v>17</v>
      </c>
      <c r="K112" s="6">
        <v>0</v>
      </c>
    </row>
    <row r="113" spans="1:11" ht="45" x14ac:dyDescent="0.25">
      <c r="A113" s="9" t="str">
        <f>[1]Zaklad!A103</f>
        <v>85.</v>
      </c>
      <c r="B113" s="9" t="s">
        <v>219</v>
      </c>
      <c r="C113" s="9" t="s">
        <v>220</v>
      </c>
      <c r="D113" s="9" t="s">
        <v>13</v>
      </c>
      <c r="E113" s="10" t="s">
        <v>14</v>
      </c>
      <c r="F113" s="9" t="s">
        <v>214</v>
      </c>
      <c r="G113" s="12">
        <v>14</v>
      </c>
      <c r="H113" s="12" t="s">
        <v>125</v>
      </c>
      <c r="I113" s="12">
        <v>40</v>
      </c>
      <c r="J113" s="12" t="s">
        <v>17</v>
      </c>
      <c r="K113" s="6">
        <v>0</v>
      </c>
    </row>
    <row r="114" spans="1:11" ht="45" x14ac:dyDescent="0.25">
      <c r="A114" s="9" t="str">
        <f>[1]Zaklad!A104</f>
        <v>86.</v>
      </c>
      <c r="B114" s="9" t="s">
        <v>55</v>
      </c>
      <c r="C114" s="9" t="s">
        <v>221</v>
      </c>
      <c r="D114" s="9" t="s">
        <v>13</v>
      </c>
      <c r="E114" s="10" t="s">
        <v>14</v>
      </c>
      <c r="F114" s="9" t="s">
        <v>214</v>
      </c>
      <c r="G114" s="12">
        <v>14</v>
      </c>
      <c r="H114" s="12" t="s">
        <v>125</v>
      </c>
      <c r="I114" s="12">
        <v>40</v>
      </c>
      <c r="J114" s="12" t="s">
        <v>17</v>
      </c>
      <c r="K114" s="6">
        <v>0</v>
      </c>
    </row>
    <row r="115" spans="1:11" ht="45" x14ac:dyDescent="0.25">
      <c r="A115" s="9" t="str">
        <f>[1]Zaklad!A105</f>
        <v>87.</v>
      </c>
      <c r="B115" s="9" t="s">
        <v>222</v>
      </c>
      <c r="C115" s="9" t="s">
        <v>223</v>
      </c>
      <c r="D115" s="9" t="s">
        <v>13</v>
      </c>
      <c r="E115" s="10" t="s">
        <v>14</v>
      </c>
      <c r="F115" s="9" t="s">
        <v>214</v>
      </c>
      <c r="G115" s="12">
        <v>12</v>
      </c>
      <c r="H115" s="12" t="s">
        <v>125</v>
      </c>
      <c r="I115" s="12">
        <v>35</v>
      </c>
      <c r="J115" s="12" t="s">
        <v>17</v>
      </c>
      <c r="K115" s="6">
        <v>0</v>
      </c>
    </row>
    <row r="116" spans="1:11" ht="45" x14ac:dyDescent="0.25">
      <c r="A116" s="9" t="str">
        <f>[1]Zaklad!A106</f>
        <v>88.</v>
      </c>
      <c r="B116" s="9" t="s">
        <v>224</v>
      </c>
      <c r="C116" s="9" t="s">
        <v>225</v>
      </c>
      <c r="D116" s="9" t="s">
        <v>13</v>
      </c>
      <c r="E116" s="10" t="s">
        <v>14</v>
      </c>
      <c r="F116" s="10" t="s">
        <v>151</v>
      </c>
      <c r="G116" s="12">
        <v>18</v>
      </c>
      <c r="H116" s="12" t="s">
        <v>125</v>
      </c>
      <c r="I116" s="12">
        <v>45</v>
      </c>
      <c r="J116" s="12" t="s">
        <v>17</v>
      </c>
      <c r="K116" s="6">
        <v>0</v>
      </c>
    </row>
    <row r="117" spans="1:11" ht="45" x14ac:dyDescent="0.25">
      <c r="A117" s="9" t="str">
        <f>[1]Zaklad!A107</f>
        <v>89.</v>
      </c>
      <c r="B117" s="9" t="s">
        <v>64</v>
      </c>
      <c r="C117" s="9" t="s">
        <v>226</v>
      </c>
      <c r="D117" s="9" t="s">
        <v>13</v>
      </c>
      <c r="E117" s="10" t="s">
        <v>14</v>
      </c>
      <c r="F117" s="10" t="s">
        <v>151</v>
      </c>
      <c r="G117" s="12">
        <v>12</v>
      </c>
      <c r="H117" s="12" t="s">
        <v>125</v>
      </c>
      <c r="I117" s="12">
        <v>30</v>
      </c>
      <c r="J117" s="12" t="s">
        <v>17</v>
      </c>
      <c r="K117" s="6">
        <v>0</v>
      </c>
    </row>
    <row r="118" spans="1:11" ht="45" x14ac:dyDescent="0.25">
      <c r="A118" s="9" t="str">
        <f>[1]Zaklad!A108</f>
        <v>90.</v>
      </c>
      <c r="B118" s="9" t="s">
        <v>64</v>
      </c>
      <c r="C118" s="9" t="s">
        <v>227</v>
      </c>
      <c r="D118" s="9" t="s">
        <v>13</v>
      </c>
      <c r="E118" s="10" t="s">
        <v>14</v>
      </c>
      <c r="F118" s="10" t="s">
        <v>151</v>
      </c>
      <c r="G118" s="12">
        <v>12</v>
      </c>
      <c r="H118" s="12" t="s">
        <v>125</v>
      </c>
      <c r="I118" s="12">
        <v>30</v>
      </c>
      <c r="J118" s="12" t="s">
        <v>17</v>
      </c>
      <c r="K118" s="6">
        <v>0</v>
      </c>
    </row>
    <row r="119" spans="1:11" ht="45" x14ac:dyDescent="0.25">
      <c r="A119" s="9" t="str">
        <f>[1]Zaklad!A109</f>
        <v>91.</v>
      </c>
      <c r="B119" s="9" t="s">
        <v>228</v>
      </c>
      <c r="C119" s="9" t="s">
        <v>229</v>
      </c>
      <c r="D119" s="9" t="s">
        <v>13</v>
      </c>
      <c r="E119" s="10" t="s">
        <v>14</v>
      </c>
      <c r="F119" s="10" t="s">
        <v>151</v>
      </c>
      <c r="G119" s="12">
        <v>18</v>
      </c>
      <c r="H119" s="12" t="s">
        <v>125</v>
      </c>
      <c r="I119" s="12">
        <v>45</v>
      </c>
      <c r="J119" s="12" t="s">
        <v>17</v>
      </c>
      <c r="K119" s="6" t="s">
        <v>18</v>
      </c>
    </row>
    <row r="120" spans="1:11" ht="45" x14ac:dyDescent="0.25">
      <c r="A120" s="9"/>
      <c r="B120" s="9"/>
      <c r="C120" s="9"/>
      <c r="D120" s="9" t="s">
        <v>13</v>
      </c>
      <c r="E120" s="10" t="s">
        <v>14</v>
      </c>
      <c r="F120" s="10" t="s">
        <v>230</v>
      </c>
      <c r="G120" s="12">
        <v>9</v>
      </c>
      <c r="H120" s="12" t="s">
        <v>154</v>
      </c>
      <c r="I120" s="12">
        <v>20</v>
      </c>
      <c r="J120" s="12" t="s">
        <v>17</v>
      </c>
      <c r="K120" s="6">
        <f>18+9</f>
        <v>27</v>
      </c>
    </row>
    <row r="121" spans="1:11" ht="45" x14ac:dyDescent="0.25">
      <c r="A121" s="9" t="str">
        <f>[1]Zaklad!A110</f>
        <v>92.</v>
      </c>
      <c r="B121" s="9" t="s">
        <v>84</v>
      </c>
      <c r="C121" s="9" t="s">
        <v>33</v>
      </c>
      <c r="D121" s="9" t="s">
        <v>13</v>
      </c>
      <c r="E121" s="10" t="s">
        <v>14</v>
      </c>
      <c r="F121" s="10" t="s">
        <v>151</v>
      </c>
      <c r="G121" s="12">
        <v>25</v>
      </c>
      <c r="H121" s="12" t="s">
        <v>152</v>
      </c>
      <c r="I121" s="12">
        <v>70</v>
      </c>
      <c r="J121" s="12" t="s">
        <v>17</v>
      </c>
      <c r="K121" s="6">
        <v>0</v>
      </c>
    </row>
    <row r="122" spans="1:11" ht="45" x14ac:dyDescent="0.25">
      <c r="A122" s="9" t="str">
        <f>[1]Zaklad!A111</f>
        <v>93.</v>
      </c>
      <c r="B122" s="9" t="s">
        <v>231</v>
      </c>
      <c r="C122" s="9" t="s">
        <v>232</v>
      </c>
      <c r="D122" s="9" t="s">
        <v>13</v>
      </c>
      <c r="E122" s="10" t="s">
        <v>14</v>
      </c>
      <c r="F122" s="10" t="s">
        <v>151</v>
      </c>
      <c r="G122" s="12">
        <v>5.5</v>
      </c>
      <c r="H122" s="12" t="s">
        <v>233</v>
      </c>
      <c r="I122" s="12">
        <v>15.4</v>
      </c>
      <c r="J122" s="12" t="s">
        <v>17</v>
      </c>
      <c r="K122" s="6">
        <v>0</v>
      </c>
    </row>
    <row r="123" spans="1:11" ht="45" x14ac:dyDescent="0.25">
      <c r="A123" s="9" t="str">
        <f>[1]Zaklad!A112</f>
        <v>94.</v>
      </c>
      <c r="B123" s="9" t="s">
        <v>234</v>
      </c>
      <c r="C123" s="9" t="s">
        <v>235</v>
      </c>
      <c r="D123" s="9" t="s">
        <v>13</v>
      </c>
      <c r="E123" s="10" t="s">
        <v>14</v>
      </c>
      <c r="F123" s="10" t="s">
        <v>151</v>
      </c>
      <c r="G123" s="12">
        <v>25</v>
      </c>
      <c r="H123" s="12" t="s">
        <v>233</v>
      </c>
      <c r="I123" s="12">
        <v>70</v>
      </c>
      <c r="J123" s="12" t="s">
        <v>17</v>
      </c>
      <c r="K123" s="6">
        <v>0</v>
      </c>
    </row>
    <row r="124" spans="1:11" ht="45" x14ac:dyDescent="0.25">
      <c r="A124" s="9" t="str">
        <f>[1]Zaklad!A113</f>
        <v>95.</v>
      </c>
      <c r="B124" s="9" t="s">
        <v>234</v>
      </c>
      <c r="C124" s="9" t="s">
        <v>236</v>
      </c>
      <c r="D124" s="9" t="s">
        <v>13</v>
      </c>
      <c r="E124" s="10" t="s">
        <v>14</v>
      </c>
      <c r="F124" s="10" t="s">
        <v>151</v>
      </c>
      <c r="G124" s="12">
        <v>47</v>
      </c>
      <c r="H124" s="12" t="s">
        <v>233</v>
      </c>
      <c r="I124" s="12">
        <v>131.6</v>
      </c>
      <c r="J124" s="12" t="s">
        <v>17</v>
      </c>
      <c r="K124" s="6">
        <v>0</v>
      </c>
    </row>
    <row r="125" spans="1:11" ht="45" x14ac:dyDescent="0.25">
      <c r="A125" s="9" t="str">
        <f>[1]Zaklad!A114</f>
        <v>96.</v>
      </c>
      <c r="B125" s="9" t="s">
        <v>237</v>
      </c>
      <c r="C125" s="9" t="s">
        <v>238</v>
      </c>
      <c r="D125" s="9" t="s">
        <v>13</v>
      </c>
      <c r="E125" s="10" t="s">
        <v>14</v>
      </c>
      <c r="F125" s="10" t="s">
        <v>151</v>
      </c>
      <c r="G125" s="12">
        <v>22</v>
      </c>
      <c r="H125" s="12" t="s">
        <v>239</v>
      </c>
      <c r="I125" s="12">
        <v>61.6</v>
      </c>
      <c r="J125" s="12" t="s">
        <v>17</v>
      </c>
      <c r="K125" s="6" t="s">
        <v>18</v>
      </c>
    </row>
    <row r="126" spans="1:11" ht="45" x14ac:dyDescent="0.25">
      <c r="A126" s="9"/>
      <c r="B126" s="9"/>
      <c r="C126" s="9"/>
      <c r="D126" s="9" t="s">
        <v>13</v>
      </c>
      <c r="E126" s="10" t="s">
        <v>14</v>
      </c>
      <c r="F126" s="10" t="s">
        <v>213</v>
      </c>
      <c r="G126" s="12">
        <v>27</v>
      </c>
      <c r="H126" s="12" t="s">
        <v>193</v>
      </c>
      <c r="I126" s="12">
        <v>79.2</v>
      </c>
      <c r="J126" s="12" t="s">
        <v>17</v>
      </c>
      <c r="K126" s="6">
        <f>22+27</f>
        <v>49</v>
      </c>
    </row>
    <row r="127" spans="1:11" ht="45" x14ac:dyDescent="0.25">
      <c r="A127" s="9" t="str">
        <f>[1]Zaklad!A115</f>
        <v>97.</v>
      </c>
      <c r="B127" s="9" t="s">
        <v>126</v>
      </c>
      <c r="C127" s="9" t="s">
        <v>240</v>
      </c>
      <c r="D127" s="9" t="s">
        <v>13</v>
      </c>
      <c r="E127" s="10" t="s">
        <v>14</v>
      </c>
      <c r="F127" s="10" t="s">
        <v>151</v>
      </c>
      <c r="G127" s="12">
        <v>22</v>
      </c>
      <c r="H127" s="12" t="s">
        <v>239</v>
      </c>
      <c r="I127" s="12">
        <v>61.6</v>
      </c>
      <c r="J127" s="12" t="s">
        <v>17</v>
      </c>
      <c r="K127" s="6">
        <v>0</v>
      </c>
    </row>
    <row r="128" spans="1:11" ht="45" x14ac:dyDescent="0.25">
      <c r="A128" s="9" t="str">
        <f>[1]Zaklad!A116</f>
        <v>98.</v>
      </c>
      <c r="B128" s="9" t="s">
        <v>241</v>
      </c>
      <c r="C128" s="9" t="s">
        <v>242</v>
      </c>
      <c r="D128" s="9" t="s">
        <v>13</v>
      </c>
      <c r="E128" s="10" t="s">
        <v>14</v>
      </c>
      <c r="F128" s="10" t="s">
        <v>151</v>
      </c>
      <c r="G128" s="12">
        <v>11</v>
      </c>
      <c r="H128" s="11" t="s">
        <v>243</v>
      </c>
      <c r="I128" s="12">
        <v>30.8</v>
      </c>
      <c r="J128" s="12" t="s">
        <v>17</v>
      </c>
      <c r="K128" s="6">
        <v>0</v>
      </c>
    </row>
    <row r="129" spans="1:11" ht="45" x14ac:dyDescent="0.25">
      <c r="A129" s="9" t="str">
        <f>[1]Zaklad!A117</f>
        <v>99.</v>
      </c>
      <c r="B129" s="9" t="s">
        <v>44</v>
      </c>
      <c r="C129" s="9" t="s">
        <v>244</v>
      </c>
      <c r="D129" s="9" t="s">
        <v>13</v>
      </c>
      <c r="E129" s="10" t="s">
        <v>14</v>
      </c>
      <c r="F129" s="10" t="s">
        <v>151</v>
      </c>
      <c r="G129" s="12">
        <v>11</v>
      </c>
      <c r="H129" s="12" t="s">
        <v>239</v>
      </c>
      <c r="I129" s="12">
        <v>30.8</v>
      </c>
      <c r="J129" s="12" t="s">
        <v>17</v>
      </c>
      <c r="K129" s="6">
        <v>0</v>
      </c>
    </row>
    <row r="130" spans="1:11" ht="45" x14ac:dyDescent="0.25">
      <c r="A130" s="9" t="str">
        <f>[1]Zaklad!A118</f>
        <v>100.</v>
      </c>
      <c r="B130" s="9" t="s">
        <v>245</v>
      </c>
      <c r="C130" s="9" t="s">
        <v>246</v>
      </c>
      <c r="D130" s="9" t="s">
        <v>13</v>
      </c>
      <c r="E130" s="10" t="s">
        <v>14</v>
      </c>
      <c r="F130" s="9" t="s">
        <v>131</v>
      </c>
      <c r="G130" s="12">
        <v>25</v>
      </c>
      <c r="H130" s="12" t="s">
        <v>125</v>
      </c>
      <c r="I130" s="12">
        <v>60</v>
      </c>
      <c r="J130" s="12" t="s">
        <v>17</v>
      </c>
      <c r="K130" s="6">
        <v>0</v>
      </c>
    </row>
    <row r="131" spans="1:11" ht="45" x14ac:dyDescent="0.25">
      <c r="A131" s="9" t="str">
        <f>[1]Zaklad!A119</f>
        <v>101.</v>
      </c>
      <c r="B131" s="9" t="s">
        <v>75</v>
      </c>
      <c r="C131" s="9" t="s">
        <v>247</v>
      </c>
      <c r="D131" s="9" t="s">
        <v>13</v>
      </c>
      <c r="E131" s="10" t="s">
        <v>14</v>
      </c>
      <c r="F131" s="9" t="s">
        <v>248</v>
      </c>
      <c r="G131" s="12"/>
      <c r="H131" s="12" t="s">
        <v>249</v>
      </c>
      <c r="I131" s="12"/>
      <c r="J131" s="12" t="s">
        <v>17</v>
      </c>
      <c r="K131" s="6">
        <v>0</v>
      </c>
    </row>
    <row r="132" spans="1:11" ht="45" x14ac:dyDescent="0.25">
      <c r="A132" s="9" t="str">
        <f>[1]Zaklad!A120</f>
        <v>102.</v>
      </c>
      <c r="B132" s="9" t="s">
        <v>250</v>
      </c>
      <c r="C132" s="9" t="s">
        <v>251</v>
      </c>
      <c r="D132" s="9" t="s">
        <v>13</v>
      </c>
      <c r="E132" s="10" t="s">
        <v>14</v>
      </c>
      <c r="F132" s="9" t="s">
        <v>248</v>
      </c>
      <c r="G132" s="12"/>
      <c r="H132" s="12" t="s">
        <v>252</v>
      </c>
      <c r="I132" s="12"/>
      <c r="J132" s="12" t="s">
        <v>17</v>
      </c>
      <c r="K132" s="6">
        <v>0</v>
      </c>
    </row>
    <row r="133" spans="1:11" ht="45" x14ac:dyDescent="0.25">
      <c r="A133" s="9" t="str">
        <f>[1]Zaklad!A121</f>
        <v>103.</v>
      </c>
      <c r="B133" s="9" t="s">
        <v>104</v>
      </c>
      <c r="C133" s="9" t="s">
        <v>253</v>
      </c>
      <c r="D133" s="9" t="s">
        <v>13</v>
      </c>
      <c r="E133" s="10" t="s">
        <v>14</v>
      </c>
      <c r="F133" s="9" t="s">
        <v>248</v>
      </c>
      <c r="G133" s="12"/>
      <c r="H133" s="12" t="s">
        <v>125</v>
      </c>
      <c r="I133" s="12"/>
      <c r="J133" s="12" t="s">
        <v>17</v>
      </c>
      <c r="K133" s="6">
        <v>0</v>
      </c>
    </row>
    <row r="134" spans="1:11" ht="45" x14ac:dyDescent="0.25">
      <c r="A134" s="9"/>
      <c r="B134" s="9"/>
      <c r="C134" s="9"/>
      <c r="D134" s="9" t="s">
        <v>13</v>
      </c>
      <c r="E134" s="10" t="s">
        <v>14</v>
      </c>
      <c r="F134" s="10" t="s">
        <v>254</v>
      </c>
      <c r="G134" s="12">
        <v>6</v>
      </c>
      <c r="H134" s="12" t="s">
        <v>154</v>
      </c>
      <c r="I134" s="12">
        <v>16</v>
      </c>
      <c r="J134" s="12" t="s">
        <v>17</v>
      </c>
      <c r="K134" s="6">
        <v>0</v>
      </c>
    </row>
    <row r="135" spans="1:11" ht="45" x14ac:dyDescent="0.25">
      <c r="A135" s="9" t="str">
        <f>[1]Zaklad!A122</f>
        <v>104.</v>
      </c>
      <c r="B135" s="9" t="s">
        <v>255</v>
      </c>
      <c r="C135" s="9" t="s">
        <v>256</v>
      </c>
      <c r="D135" s="9" t="s">
        <v>13</v>
      </c>
      <c r="E135" s="10" t="s">
        <v>14</v>
      </c>
      <c r="F135" s="10" t="s">
        <v>257</v>
      </c>
      <c r="G135" s="12">
        <v>18.5</v>
      </c>
      <c r="H135" s="12" t="s">
        <v>193</v>
      </c>
      <c r="I135" s="12">
        <v>51.8</v>
      </c>
      <c r="J135" s="12" t="s">
        <v>17</v>
      </c>
      <c r="K135" s="12">
        <v>0</v>
      </c>
    </row>
    <row r="136" spans="1:11" ht="45" x14ac:dyDescent="0.25">
      <c r="A136" s="9"/>
      <c r="B136" s="9"/>
      <c r="C136" s="9"/>
      <c r="D136" s="9" t="s">
        <v>13</v>
      </c>
      <c r="E136" s="10" t="s">
        <v>14</v>
      </c>
      <c r="F136" s="10" t="s">
        <v>258</v>
      </c>
      <c r="G136" s="12">
        <v>11</v>
      </c>
      <c r="H136" s="11" t="s">
        <v>130</v>
      </c>
      <c r="I136" s="12">
        <v>30</v>
      </c>
      <c r="J136" s="12" t="s">
        <v>17</v>
      </c>
      <c r="K136" s="12">
        <v>0</v>
      </c>
    </row>
    <row r="137" spans="1:11" ht="45" x14ac:dyDescent="0.25">
      <c r="A137" s="9" t="str">
        <f>[1]Zaklad!A123</f>
        <v>105.</v>
      </c>
      <c r="B137" s="9" t="s">
        <v>259</v>
      </c>
      <c r="C137" s="9" t="s">
        <v>260</v>
      </c>
      <c r="D137" s="9" t="s">
        <v>13</v>
      </c>
      <c r="E137" s="10" t="s">
        <v>14</v>
      </c>
      <c r="F137" s="10" t="s">
        <v>257</v>
      </c>
      <c r="G137" s="12">
        <v>20</v>
      </c>
      <c r="H137" s="12" t="s">
        <v>193</v>
      </c>
      <c r="I137" s="12">
        <v>51.8</v>
      </c>
      <c r="J137" s="12" t="s">
        <v>17</v>
      </c>
      <c r="K137" s="12">
        <v>0</v>
      </c>
    </row>
    <row r="138" spans="1:11" ht="45" x14ac:dyDescent="0.25">
      <c r="A138" s="9" t="str">
        <f>[1]Zaklad!A124</f>
        <v>106.</v>
      </c>
      <c r="B138" s="9" t="s">
        <v>261</v>
      </c>
      <c r="C138" s="9" t="s">
        <v>262</v>
      </c>
      <c r="D138" s="9" t="s">
        <v>13</v>
      </c>
      <c r="E138" s="10" t="s">
        <v>14</v>
      </c>
      <c r="F138" s="10" t="s">
        <v>257</v>
      </c>
      <c r="G138" s="12">
        <v>20</v>
      </c>
      <c r="H138" s="12" t="s">
        <v>193</v>
      </c>
      <c r="I138" s="12">
        <v>51.8</v>
      </c>
      <c r="J138" s="12" t="s">
        <v>17</v>
      </c>
      <c r="K138" s="12">
        <v>0</v>
      </c>
    </row>
    <row r="139" spans="1:11" ht="45" x14ac:dyDescent="0.25">
      <c r="A139" s="9" t="str">
        <f>[1]Zaklad!A125</f>
        <v>107.</v>
      </c>
      <c r="B139" s="9" t="s">
        <v>263</v>
      </c>
      <c r="C139" s="9" t="s">
        <v>264</v>
      </c>
      <c r="D139" s="9" t="s">
        <v>13</v>
      </c>
      <c r="E139" s="10" t="s">
        <v>14</v>
      </c>
      <c r="F139" s="10" t="s">
        <v>257</v>
      </c>
      <c r="G139" s="12">
        <v>20</v>
      </c>
      <c r="H139" s="12" t="s">
        <v>193</v>
      </c>
      <c r="I139" s="12">
        <v>51.8</v>
      </c>
      <c r="J139" s="12" t="s">
        <v>17</v>
      </c>
      <c r="K139" s="12">
        <v>0</v>
      </c>
    </row>
    <row r="140" spans="1:11" ht="45" x14ac:dyDescent="0.25">
      <c r="A140" s="9" t="str">
        <f>[1]Zaklad!A126</f>
        <v>108.</v>
      </c>
      <c r="B140" s="9" t="s">
        <v>104</v>
      </c>
      <c r="C140" s="9" t="s">
        <v>265</v>
      </c>
      <c r="D140" s="9" t="s">
        <v>13</v>
      </c>
      <c r="E140" s="10" t="s">
        <v>14</v>
      </c>
      <c r="F140" s="10" t="s">
        <v>257</v>
      </c>
      <c r="G140" s="12">
        <v>20</v>
      </c>
      <c r="H140" s="12" t="s">
        <v>193</v>
      </c>
      <c r="I140" s="12">
        <v>51.8</v>
      </c>
      <c r="J140" s="12" t="s">
        <v>17</v>
      </c>
      <c r="K140" s="12">
        <v>0</v>
      </c>
    </row>
    <row r="141" spans="1:11" ht="45" x14ac:dyDescent="0.25">
      <c r="A141" s="9" t="str">
        <f>[1]Zaklad!A127</f>
        <v>109.</v>
      </c>
      <c r="B141" s="9" t="s">
        <v>266</v>
      </c>
      <c r="C141" s="9" t="s">
        <v>267</v>
      </c>
      <c r="D141" s="9" t="s">
        <v>13</v>
      </c>
      <c r="E141" s="10" t="s">
        <v>14</v>
      </c>
      <c r="F141" s="10" t="s">
        <v>257</v>
      </c>
      <c r="G141" s="12">
        <v>20</v>
      </c>
      <c r="H141" s="12" t="s">
        <v>193</v>
      </c>
      <c r="I141" s="12">
        <v>51.8</v>
      </c>
      <c r="J141" s="12" t="s">
        <v>17</v>
      </c>
      <c r="K141" s="12">
        <v>0</v>
      </c>
    </row>
    <row r="142" spans="1:11" ht="45" x14ac:dyDescent="0.25">
      <c r="A142" s="9" t="str">
        <f>[1]Zaklad!A128</f>
        <v>110.</v>
      </c>
      <c r="B142" s="9" t="s">
        <v>268</v>
      </c>
      <c r="C142" s="9" t="s">
        <v>269</v>
      </c>
      <c r="D142" s="9" t="s">
        <v>13</v>
      </c>
      <c r="E142" s="10" t="s">
        <v>14</v>
      </c>
      <c r="F142" s="10" t="s">
        <v>257</v>
      </c>
      <c r="G142" s="12">
        <v>20</v>
      </c>
      <c r="H142" s="12" t="s">
        <v>193</v>
      </c>
      <c r="I142" s="12">
        <v>51.8</v>
      </c>
      <c r="J142" s="12" t="s">
        <v>17</v>
      </c>
      <c r="K142" s="12">
        <v>0</v>
      </c>
    </row>
    <row r="143" spans="1:11" ht="45" x14ac:dyDescent="0.25">
      <c r="A143" s="9" t="str">
        <f>[1]Zaklad!A129</f>
        <v>111.</v>
      </c>
      <c r="B143" s="9" t="s">
        <v>222</v>
      </c>
      <c r="C143" s="9" t="s">
        <v>270</v>
      </c>
      <c r="D143" s="9" t="s">
        <v>13</v>
      </c>
      <c r="E143" s="10" t="s">
        <v>14</v>
      </c>
      <c r="F143" s="10" t="s">
        <v>257</v>
      </c>
      <c r="G143" s="12">
        <v>20</v>
      </c>
      <c r="H143" s="12" t="s">
        <v>193</v>
      </c>
      <c r="I143" s="12">
        <v>51.8</v>
      </c>
      <c r="J143" s="12" t="s">
        <v>17</v>
      </c>
      <c r="K143" s="12">
        <v>0</v>
      </c>
    </row>
    <row r="144" spans="1:11" ht="45" x14ac:dyDescent="0.25">
      <c r="A144" s="9" t="str">
        <f>[1]Zaklad!A130</f>
        <v>112.</v>
      </c>
      <c r="B144" s="9" t="s">
        <v>259</v>
      </c>
      <c r="C144" s="9" t="s">
        <v>271</v>
      </c>
      <c r="D144" s="9" t="s">
        <v>13</v>
      </c>
      <c r="E144" s="10" t="s">
        <v>14</v>
      </c>
      <c r="F144" s="10" t="s">
        <v>257</v>
      </c>
      <c r="G144" s="12">
        <v>18.5</v>
      </c>
      <c r="H144" s="12" t="s">
        <v>193</v>
      </c>
      <c r="I144" s="12">
        <v>51.8</v>
      </c>
      <c r="J144" s="12" t="s">
        <v>17</v>
      </c>
      <c r="K144" s="12">
        <v>0</v>
      </c>
    </row>
    <row r="145" spans="1:11" ht="45" x14ac:dyDescent="0.25">
      <c r="A145" s="9" t="str">
        <f>[1]Zaklad!A131</f>
        <v>113.</v>
      </c>
      <c r="B145" s="9" t="s">
        <v>176</v>
      </c>
      <c r="C145" s="9" t="s">
        <v>272</v>
      </c>
      <c r="D145" s="9" t="s">
        <v>13</v>
      </c>
      <c r="E145" s="10" t="s">
        <v>14</v>
      </c>
      <c r="F145" s="10" t="s">
        <v>257</v>
      </c>
      <c r="G145" s="12">
        <v>20</v>
      </c>
      <c r="H145" s="12" t="s">
        <v>193</v>
      </c>
      <c r="I145" s="12">
        <v>51.8</v>
      </c>
      <c r="J145" s="12" t="s">
        <v>17</v>
      </c>
      <c r="K145" s="12">
        <v>0</v>
      </c>
    </row>
    <row r="146" spans="1:11" ht="45" x14ac:dyDescent="0.25">
      <c r="A146" s="9" t="str">
        <f>[1]Zaklad!A132</f>
        <v>114.</v>
      </c>
      <c r="B146" s="9" t="s">
        <v>110</v>
      </c>
      <c r="C146" s="9" t="s">
        <v>273</v>
      </c>
      <c r="D146" s="9" t="s">
        <v>13</v>
      </c>
      <c r="E146" s="10" t="s">
        <v>14</v>
      </c>
      <c r="F146" s="10" t="s">
        <v>257</v>
      </c>
      <c r="G146" s="12">
        <v>36</v>
      </c>
      <c r="H146" s="11" t="s">
        <v>130</v>
      </c>
      <c r="I146" s="12">
        <v>90</v>
      </c>
      <c r="J146" s="12" t="s">
        <v>17</v>
      </c>
      <c r="K146" s="12">
        <v>0</v>
      </c>
    </row>
    <row r="147" spans="1:11" ht="45" x14ac:dyDescent="0.25">
      <c r="A147" s="9" t="str">
        <f>[1]Zaklad!A133</f>
        <v>115.</v>
      </c>
      <c r="B147" s="9" t="s">
        <v>118</v>
      </c>
      <c r="C147" s="9" t="s">
        <v>274</v>
      </c>
      <c r="D147" s="9" t="s">
        <v>13</v>
      </c>
      <c r="E147" s="10" t="s">
        <v>14</v>
      </c>
      <c r="F147" s="10" t="s">
        <v>275</v>
      </c>
      <c r="G147" s="12">
        <v>11</v>
      </c>
      <c r="H147" s="12" t="s">
        <v>193</v>
      </c>
      <c r="I147" s="12">
        <v>29.7</v>
      </c>
      <c r="J147" s="12" t="s">
        <v>17</v>
      </c>
      <c r="K147" s="12">
        <v>0</v>
      </c>
    </row>
    <row r="148" spans="1:11" ht="45" x14ac:dyDescent="0.25">
      <c r="A148" s="9" t="str">
        <f>[1]Zaklad!A134</f>
        <v>116.</v>
      </c>
      <c r="B148" s="9" t="s">
        <v>259</v>
      </c>
      <c r="C148" s="9" t="s">
        <v>276</v>
      </c>
      <c r="D148" s="9" t="s">
        <v>13</v>
      </c>
      <c r="E148" s="10" t="s">
        <v>14</v>
      </c>
      <c r="F148" s="10" t="s">
        <v>275</v>
      </c>
      <c r="G148" s="12">
        <v>11</v>
      </c>
      <c r="H148" s="12" t="s">
        <v>193</v>
      </c>
      <c r="I148" s="12">
        <v>29.7</v>
      </c>
      <c r="J148" s="12" t="s">
        <v>17</v>
      </c>
      <c r="K148" s="12">
        <v>0</v>
      </c>
    </row>
    <row r="149" spans="1:11" ht="45" x14ac:dyDescent="0.25">
      <c r="A149" s="9" t="str">
        <f>[1]Zaklad!A135</f>
        <v>117.</v>
      </c>
      <c r="B149" s="9" t="s">
        <v>139</v>
      </c>
      <c r="C149" s="9" t="s">
        <v>277</v>
      </c>
      <c r="D149" s="9" t="s">
        <v>13</v>
      </c>
      <c r="E149" s="10" t="s">
        <v>14</v>
      </c>
      <c r="F149" s="10" t="s">
        <v>275</v>
      </c>
      <c r="G149" s="12">
        <v>11</v>
      </c>
      <c r="H149" s="12" t="s">
        <v>193</v>
      </c>
      <c r="I149" s="12">
        <v>29.7</v>
      </c>
      <c r="J149" s="12" t="s">
        <v>17</v>
      </c>
      <c r="K149" s="12">
        <v>0</v>
      </c>
    </row>
    <row r="150" spans="1:11" ht="45" x14ac:dyDescent="0.25">
      <c r="A150" s="9" t="str">
        <f>[1]Zaklad!A136</f>
        <v>118.</v>
      </c>
      <c r="B150" s="9" t="s">
        <v>118</v>
      </c>
      <c r="C150" s="9" t="s">
        <v>278</v>
      </c>
      <c r="D150" s="9" t="s">
        <v>13</v>
      </c>
      <c r="E150" s="10" t="s">
        <v>14</v>
      </c>
      <c r="F150" s="10" t="s">
        <v>275</v>
      </c>
      <c r="G150" s="12">
        <v>11</v>
      </c>
      <c r="H150" s="12" t="s">
        <v>193</v>
      </c>
      <c r="I150" s="12">
        <v>29.7</v>
      </c>
      <c r="J150" s="12" t="s">
        <v>17</v>
      </c>
      <c r="K150" s="12">
        <v>0</v>
      </c>
    </row>
    <row r="151" spans="1:11" ht="45" x14ac:dyDescent="0.25">
      <c r="A151" s="9" t="str">
        <f>[1]Zaklad!A137</f>
        <v>119.</v>
      </c>
      <c r="B151" s="9" t="s">
        <v>113</v>
      </c>
      <c r="C151" s="9" t="s">
        <v>279</v>
      </c>
      <c r="D151" s="9" t="s">
        <v>13</v>
      </c>
      <c r="E151" s="10" t="s">
        <v>14</v>
      </c>
      <c r="F151" s="10" t="s">
        <v>275</v>
      </c>
      <c r="G151" s="12">
        <v>11</v>
      </c>
      <c r="H151" s="12" t="s">
        <v>193</v>
      </c>
      <c r="I151" s="12">
        <v>29.7</v>
      </c>
      <c r="J151" s="12" t="s">
        <v>17</v>
      </c>
      <c r="K151" s="12">
        <v>0</v>
      </c>
    </row>
    <row r="152" spans="1:11" ht="45" x14ac:dyDescent="0.25">
      <c r="A152" s="9" t="str">
        <f>[1]Zaklad!A138</f>
        <v>120.</v>
      </c>
      <c r="B152" s="9" t="s">
        <v>126</v>
      </c>
      <c r="C152" s="9" t="s">
        <v>280</v>
      </c>
      <c r="D152" s="9" t="s">
        <v>13</v>
      </c>
      <c r="E152" s="10" t="s">
        <v>14</v>
      </c>
      <c r="F152" s="10" t="s">
        <v>275</v>
      </c>
      <c r="G152" s="12">
        <v>11</v>
      </c>
      <c r="H152" s="12" t="s">
        <v>193</v>
      </c>
      <c r="I152" s="12">
        <v>29.7</v>
      </c>
      <c r="J152" s="12" t="s">
        <v>17</v>
      </c>
      <c r="K152" s="12">
        <v>0</v>
      </c>
    </row>
    <row r="153" spans="1:11" ht="45" x14ac:dyDescent="0.25">
      <c r="A153" s="9" t="str">
        <f>[1]Zaklad!A139</f>
        <v>121.</v>
      </c>
      <c r="B153" s="9" t="s">
        <v>281</v>
      </c>
      <c r="C153" s="9" t="s">
        <v>282</v>
      </c>
      <c r="D153" s="9" t="s">
        <v>13</v>
      </c>
      <c r="E153" s="10" t="s">
        <v>14</v>
      </c>
      <c r="F153" s="10" t="s">
        <v>275</v>
      </c>
      <c r="G153" s="12">
        <v>18</v>
      </c>
      <c r="H153" s="11" t="s">
        <v>130</v>
      </c>
      <c r="I153" s="12">
        <v>50</v>
      </c>
      <c r="J153" s="12" t="s">
        <v>17</v>
      </c>
      <c r="K153" s="12">
        <v>0</v>
      </c>
    </row>
    <row r="154" spans="1:11" ht="45" x14ac:dyDescent="0.25">
      <c r="A154" s="9" t="str">
        <f>[1]Zaklad!A140</f>
        <v>122.</v>
      </c>
      <c r="B154" s="9" t="s">
        <v>283</v>
      </c>
      <c r="C154" s="9" t="s">
        <v>284</v>
      </c>
      <c r="D154" s="9" t="s">
        <v>13</v>
      </c>
      <c r="E154" s="10" t="s">
        <v>14</v>
      </c>
      <c r="F154" s="10" t="s">
        <v>275</v>
      </c>
      <c r="G154" s="12">
        <v>18</v>
      </c>
      <c r="H154" s="12" t="s">
        <v>134</v>
      </c>
      <c r="I154" s="12">
        <v>50</v>
      </c>
      <c r="J154" s="12" t="s">
        <v>60</v>
      </c>
      <c r="K154" s="12">
        <v>0</v>
      </c>
    </row>
    <row r="155" spans="1:11" ht="45" x14ac:dyDescent="0.25">
      <c r="A155" s="9" t="str">
        <f>[1]Zaklad!A141</f>
        <v>123.</v>
      </c>
      <c r="B155" s="9" t="s">
        <v>55</v>
      </c>
      <c r="C155" s="9" t="s">
        <v>285</v>
      </c>
      <c r="D155" s="9" t="s">
        <v>13</v>
      </c>
      <c r="E155" s="10" t="s">
        <v>14</v>
      </c>
      <c r="F155" s="9"/>
      <c r="G155" s="12">
        <v>17</v>
      </c>
      <c r="H155" s="12"/>
      <c r="I155" s="12"/>
      <c r="J155" s="12"/>
      <c r="K155" s="12"/>
    </row>
    <row r="156" spans="1:11" ht="45" x14ac:dyDescent="0.25">
      <c r="A156" s="9" t="str">
        <f>[1]Zaklad!A142</f>
        <v>124.</v>
      </c>
      <c r="B156" s="9" t="s">
        <v>286</v>
      </c>
      <c r="C156" s="9" t="s">
        <v>287</v>
      </c>
      <c r="D156" s="9" t="s">
        <v>13</v>
      </c>
      <c r="E156" s="10" t="s">
        <v>14</v>
      </c>
      <c r="F156" s="9"/>
      <c r="G156" s="12">
        <v>17</v>
      </c>
      <c r="H156" s="12"/>
      <c r="I156" s="12"/>
      <c r="J156" s="12"/>
      <c r="K156" s="12"/>
    </row>
    <row r="157" spans="1:11" ht="45" x14ac:dyDescent="0.25">
      <c r="A157" s="9" t="str">
        <f>[1]Zaklad!A143</f>
        <v>125.</v>
      </c>
      <c r="B157" s="9" t="s">
        <v>222</v>
      </c>
      <c r="C157" s="9" t="s">
        <v>288</v>
      </c>
      <c r="D157" s="9" t="s">
        <v>13</v>
      </c>
      <c r="E157" s="10" t="s">
        <v>14</v>
      </c>
      <c r="F157" s="9"/>
      <c r="G157" s="12">
        <v>12</v>
      </c>
      <c r="H157" s="12"/>
      <c r="I157" s="12"/>
      <c r="J157" s="12"/>
      <c r="K157" s="12"/>
    </row>
    <row r="158" spans="1:11" ht="45" x14ac:dyDescent="0.25">
      <c r="A158" s="9" t="str">
        <f>[1]Zaklad!A144</f>
        <v>126.</v>
      </c>
      <c r="B158" s="9" t="s">
        <v>245</v>
      </c>
      <c r="C158" s="9" t="s">
        <v>289</v>
      </c>
      <c r="D158" s="9" t="s">
        <v>13</v>
      </c>
      <c r="E158" s="10" t="s">
        <v>14</v>
      </c>
      <c r="F158" s="9"/>
      <c r="G158" s="12">
        <v>12</v>
      </c>
      <c r="H158" s="12"/>
      <c r="I158" s="12"/>
      <c r="J158" s="12"/>
      <c r="K158" s="12"/>
    </row>
    <row r="159" spans="1:11" ht="45" x14ac:dyDescent="0.25">
      <c r="A159" s="9" t="str">
        <f>[1]Zaklad!A145</f>
        <v>127.</v>
      </c>
      <c r="B159" s="9" t="s">
        <v>104</v>
      </c>
      <c r="C159" s="9" t="s">
        <v>290</v>
      </c>
      <c r="D159" s="9" t="s">
        <v>13</v>
      </c>
      <c r="E159" s="10" t="s">
        <v>14</v>
      </c>
      <c r="F159" s="9"/>
      <c r="G159" s="12">
        <v>17</v>
      </c>
      <c r="H159" s="12"/>
      <c r="I159" s="12"/>
      <c r="J159" s="12"/>
      <c r="K159" s="12"/>
    </row>
    <row r="160" spans="1:11" ht="45" x14ac:dyDescent="0.25">
      <c r="A160" s="9" t="str">
        <f>[1]Zaklad!A146</f>
        <v>128.</v>
      </c>
      <c r="B160" s="9" t="s">
        <v>291</v>
      </c>
      <c r="C160" s="9" t="s">
        <v>292</v>
      </c>
      <c r="D160" s="9" t="s">
        <v>13</v>
      </c>
      <c r="E160" s="10" t="s">
        <v>14</v>
      </c>
      <c r="F160" s="9"/>
      <c r="G160" s="12">
        <v>25</v>
      </c>
      <c r="H160" s="12"/>
      <c r="I160" s="12"/>
      <c r="J160" s="12"/>
      <c r="K160" s="12"/>
    </row>
    <row r="161" spans="1:11" ht="45" x14ac:dyDescent="0.25">
      <c r="A161" s="9" t="str">
        <f>[1]Zaklad!A147</f>
        <v>129.</v>
      </c>
      <c r="B161" s="9" t="s">
        <v>222</v>
      </c>
      <c r="C161" s="9" t="s">
        <v>293</v>
      </c>
      <c r="D161" s="9" t="s">
        <v>13</v>
      </c>
      <c r="E161" s="10" t="s">
        <v>14</v>
      </c>
      <c r="F161" s="9"/>
      <c r="G161" s="12">
        <v>25</v>
      </c>
      <c r="H161" s="12"/>
      <c r="I161" s="12"/>
      <c r="J161" s="12"/>
      <c r="K161" s="12"/>
    </row>
    <row r="162" spans="1:11" ht="45" x14ac:dyDescent="0.25">
      <c r="A162" s="9" t="str">
        <f>[1]Zaklad!A148</f>
        <v>130.</v>
      </c>
      <c r="B162" s="9" t="s">
        <v>294</v>
      </c>
      <c r="C162" s="9" t="s">
        <v>170</v>
      </c>
      <c r="D162" s="9" t="s">
        <v>13</v>
      </c>
      <c r="E162" s="10" t="s">
        <v>14</v>
      </c>
      <c r="F162" s="10" t="s">
        <v>295</v>
      </c>
      <c r="G162" s="12">
        <v>172</v>
      </c>
      <c r="H162" s="12" t="s">
        <v>164</v>
      </c>
      <c r="I162" s="12">
        <v>500</v>
      </c>
      <c r="J162" s="12" t="s">
        <v>17</v>
      </c>
      <c r="K162" s="12">
        <v>0</v>
      </c>
    </row>
    <row r="163" spans="1:11" ht="45" x14ac:dyDescent="0.25">
      <c r="A163" s="9" t="str">
        <f>[1]Zaklad!A149</f>
        <v>131.</v>
      </c>
      <c r="B163" s="9" t="s">
        <v>27</v>
      </c>
      <c r="C163" s="9" t="s">
        <v>296</v>
      </c>
      <c r="D163" s="9" t="s">
        <v>13</v>
      </c>
      <c r="E163" s="10" t="s">
        <v>14</v>
      </c>
      <c r="F163" s="10" t="s">
        <v>297</v>
      </c>
      <c r="G163" s="12">
        <v>52</v>
      </c>
      <c r="H163" s="11" t="s">
        <v>298</v>
      </c>
      <c r="I163" s="12">
        <v>150</v>
      </c>
      <c r="J163" s="12" t="s">
        <v>17</v>
      </c>
      <c r="K163" s="12">
        <v>0</v>
      </c>
    </row>
    <row r="164" spans="1:11" ht="45" x14ac:dyDescent="0.25">
      <c r="A164" s="9" t="str">
        <f>[1]Zaklad!A150</f>
        <v>132.</v>
      </c>
      <c r="B164" s="9" t="s">
        <v>299</v>
      </c>
      <c r="C164" s="9" t="s">
        <v>300</v>
      </c>
      <c r="D164" s="9" t="s">
        <v>13</v>
      </c>
      <c r="E164" s="10" t="s">
        <v>14</v>
      </c>
      <c r="F164" s="10" t="s">
        <v>301</v>
      </c>
      <c r="G164" s="12">
        <v>52</v>
      </c>
      <c r="H164" s="12" t="s">
        <v>302</v>
      </c>
      <c r="I164" s="12">
        <v>150</v>
      </c>
      <c r="J164" s="12" t="s">
        <v>17</v>
      </c>
      <c r="K164" s="12">
        <v>0</v>
      </c>
    </row>
    <row r="165" spans="1:11" ht="45" x14ac:dyDescent="0.25">
      <c r="A165" s="9" t="str">
        <f>[1]Zaklad!A151</f>
        <v>133.</v>
      </c>
      <c r="B165" s="9" t="s">
        <v>104</v>
      </c>
      <c r="C165" s="9" t="s">
        <v>303</v>
      </c>
      <c r="D165" s="9" t="s">
        <v>13</v>
      </c>
      <c r="E165" s="10" t="s">
        <v>14</v>
      </c>
      <c r="F165" s="10" t="s">
        <v>304</v>
      </c>
      <c r="G165" s="12">
        <v>103</v>
      </c>
      <c r="H165" s="12" t="s">
        <v>302</v>
      </c>
      <c r="I165" s="12">
        <v>300</v>
      </c>
      <c r="J165" s="12" t="s">
        <v>17</v>
      </c>
      <c r="K165" s="12">
        <v>0</v>
      </c>
    </row>
    <row r="166" spans="1:11" ht="45" x14ac:dyDescent="0.25">
      <c r="A166" s="9" t="str">
        <f>[1]Zaklad!A152</f>
        <v>134.</v>
      </c>
      <c r="B166" s="9" t="s">
        <v>64</v>
      </c>
      <c r="C166" s="9" t="s">
        <v>305</v>
      </c>
      <c r="D166" s="9" t="s">
        <v>13</v>
      </c>
      <c r="E166" s="10" t="s">
        <v>14</v>
      </c>
      <c r="F166" s="10" t="s">
        <v>58</v>
      </c>
      <c r="G166" s="12">
        <v>10</v>
      </c>
      <c r="H166" s="11" t="s">
        <v>306</v>
      </c>
      <c r="I166" s="12">
        <v>30</v>
      </c>
      <c r="J166" s="12" t="s">
        <v>17</v>
      </c>
      <c r="K166" s="12">
        <v>0</v>
      </c>
    </row>
    <row r="167" spans="1:11" ht="45" x14ac:dyDescent="0.25">
      <c r="A167" s="9" t="str">
        <f>[1]Zaklad!A153</f>
        <v>135.</v>
      </c>
      <c r="B167" s="9" t="s">
        <v>307</v>
      </c>
      <c r="C167" s="9" t="s">
        <v>308</v>
      </c>
      <c r="D167" s="9" t="s">
        <v>13</v>
      </c>
      <c r="E167" s="10" t="s">
        <v>14</v>
      </c>
      <c r="F167" s="10" t="s">
        <v>297</v>
      </c>
      <c r="G167" s="12">
        <v>28</v>
      </c>
      <c r="H167" s="11" t="s">
        <v>309</v>
      </c>
      <c r="I167" s="12">
        <v>80</v>
      </c>
      <c r="J167" s="12" t="s">
        <v>17</v>
      </c>
      <c r="K167" s="12">
        <v>0</v>
      </c>
    </row>
    <row r="168" spans="1:11" ht="45" x14ac:dyDescent="0.25">
      <c r="A168" s="9" t="str">
        <f>[1]Zaklad!A154</f>
        <v>136.</v>
      </c>
      <c r="B168" s="9" t="s">
        <v>245</v>
      </c>
      <c r="C168" s="9" t="s">
        <v>310</v>
      </c>
      <c r="D168" s="9" t="s">
        <v>13</v>
      </c>
      <c r="E168" s="10" t="s">
        <v>14</v>
      </c>
      <c r="F168" s="10" t="s">
        <v>301</v>
      </c>
      <c r="G168" s="12">
        <v>52</v>
      </c>
      <c r="H168" s="11" t="s">
        <v>311</v>
      </c>
      <c r="I168" s="12">
        <v>150</v>
      </c>
      <c r="J168" s="12" t="s">
        <v>17</v>
      </c>
      <c r="K168" s="12">
        <v>0</v>
      </c>
    </row>
    <row r="169" spans="1:11" ht="45" x14ac:dyDescent="0.25">
      <c r="A169" s="9" t="str">
        <f>[1]Zaklad!A155</f>
        <v>137.</v>
      </c>
      <c r="B169" s="9" t="s">
        <v>312</v>
      </c>
      <c r="C169" s="9" t="s">
        <v>313</v>
      </c>
      <c r="D169" s="9" t="s">
        <v>13</v>
      </c>
      <c r="E169" s="10" t="s">
        <v>14</v>
      </c>
      <c r="F169" s="10" t="s">
        <v>301</v>
      </c>
      <c r="G169" s="12">
        <v>52</v>
      </c>
      <c r="H169" s="11" t="s">
        <v>314</v>
      </c>
      <c r="I169" s="12">
        <v>150</v>
      </c>
      <c r="J169" s="12" t="s">
        <v>17</v>
      </c>
      <c r="K169" s="12">
        <v>0</v>
      </c>
    </row>
    <row r="170" spans="1:11" ht="45" x14ac:dyDescent="0.25">
      <c r="A170" s="9" t="str">
        <f>[1]Zaklad!A156</f>
        <v>138.</v>
      </c>
      <c r="B170" s="9" t="s">
        <v>155</v>
      </c>
      <c r="C170" s="9" t="s">
        <v>315</v>
      </c>
      <c r="D170" s="9" t="s">
        <v>13</v>
      </c>
      <c r="E170" s="10" t="s">
        <v>14</v>
      </c>
      <c r="F170" s="10" t="s">
        <v>316</v>
      </c>
      <c r="G170" s="12">
        <v>69</v>
      </c>
      <c r="H170" s="11" t="s">
        <v>317</v>
      </c>
      <c r="I170" s="12">
        <v>200</v>
      </c>
      <c r="J170" s="12" t="s">
        <v>17</v>
      </c>
      <c r="K170" s="12">
        <v>0</v>
      </c>
    </row>
    <row r="171" spans="1:11" ht="45" x14ac:dyDescent="0.25">
      <c r="A171" s="9" t="str">
        <f>[1]Zaklad!A157</f>
        <v>139.</v>
      </c>
      <c r="B171" s="9" t="s">
        <v>104</v>
      </c>
      <c r="C171" s="9" t="s">
        <v>318</v>
      </c>
      <c r="D171" s="9" t="s">
        <v>13</v>
      </c>
      <c r="E171" s="10" t="s">
        <v>14</v>
      </c>
      <c r="F171" s="10" t="s">
        <v>319</v>
      </c>
      <c r="G171" s="12">
        <v>17</v>
      </c>
      <c r="H171" s="12" t="s">
        <v>320</v>
      </c>
      <c r="I171" s="12">
        <v>50</v>
      </c>
      <c r="J171" s="12" t="s">
        <v>17</v>
      </c>
      <c r="K171" s="12">
        <v>0</v>
      </c>
    </row>
    <row r="172" spans="1:11" ht="45" x14ac:dyDescent="0.25">
      <c r="A172" s="9" t="str">
        <f>[1]Zaklad!A158</f>
        <v>140.</v>
      </c>
      <c r="B172" s="9" t="s">
        <v>321</v>
      </c>
      <c r="C172" s="9" t="s">
        <v>322</v>
      </c>
      <c r="D172" s="9" t="s">
        <v>13</v>
      </c>
      <c r="E172" s="10" t="s">
        <v>14</v>
      </c>
      <c r="F172" s="10" t="s">
        <v>323</v>
      </c>
      <c r="G172" s="12"/>
      <c r="H172" s="12"/>
      <c r="I172" s="12"/>
      <c r="J172" s="12" t="s">
        <v>17</v>
      </c>
      <c r="K172" s="12">
        <v>0</v>
      </c>
    </row>
    <row r="173" spans="1:11" ht="45" x14ac:dyDescent="0.25">
      <c r="A173" s="9" t="str">
        <f>[1]Zaklad!A159</f>
        <v>141.</v>
      </c>
      <c r="B173" s="9" t="s">
        <v>324</v>
      </c>
      <c r="C173" s="9" t="s">
        <v>325</v>
      </c>
      <c r="D173" s="9" t="s">
        <v>13</v>
      </c>
      <c r="E173" s="10" t="s">
        <v>14</v>
      </c>
      <c r="F173" s="9" t="s">
        <v>326</v>
      </c>
      <c r="G173" s="12">
        <v>12</v>
      </c>
      <c r="H173" s="12" t="s">
        <v>193</v>
      </c>
      <c r="I173" s="12">
        <v>34.799999999999997</v>
      </c>
      <c r="J173" s="12" t="s">
        <v>17</v>
      </c>
      <c r="K173" s="12">
        <v>0</v>
      </c>
    </row>
    <row r="174" spans="1:11" ht="45" x14ac:dyDescent="0.25">
      <c r="A174" s="9" t="str">
        <f>[1]Zaklad!A160</f>
        <v>142.</v>
      </c>
      <c r="B174" s="9" t="s">
        <v>30</v>
      </c>
      <c r="C174" s="9" t="s">
        <v>327</v>
      </c>
      <c r="D174" s="9" t="s">
        <v>13</v>
      </c>
      <c r="E174" s="10" t="s">
        <v>14</v>
      </c>
      <c r="F174" s="9" t="s">
        <v>326</v>
      </c>
      <c r="G174" s="12">
        <v>14</v>
      </c>
      <c r="H174" s="12" t="s">
        <v>193</v>
      </c>
      <c r="I174" s="12">
        <v>40.6</v>
      </c>
      <c r="J174" s="12" t="s">
        <v>17</v>
      </c>
      <c r="K174" s="12">
        <v>0</v>
      </c>
    </row>
    <row r="175" spans="1:11" ht="45" x14ac:dyDescent="0.25">
      <c r="A175" s="9" t="str">
        <f>[1]Zaklad!A161</f>
        <v>143.</v>
      </c>
      <c r="B175" s="9" t="s">
        <v>328</v>
      </c>
      <c r="C175" s="9" t="s">
        <v>329</v>
      </c>
      <c r="D175" s="9" t="s">
        <v>13</v>
      </c>
      <c r="E175" s="10" t="s">
        <v>14</v>
      </c>
      <c r="F175" s="9" t="s">
        <v>326</v>
      </c>
      <c r="G175" s="12">
        <v>8</v>
      </c>
      <c r="H175" s="12" t="s">
        <v>193</v>
      </c>
      <c r="I175" s="12">
        <v>23.2</v>
      </c>
      <c r="J175" s="12" t="s">
        <v>17</v>
      </c>
      <c r="K175" s="12">
        <v>0</v>
      </c>
    </row>
    <row r="176" spans="1:11" ht="45" x14ac:dyDescent="0.25">
      <c r="A176" s="9" t="str">
        <f>[1]Zaklad!A162</f>
        <v>144.</v>
      </c>
      <c r="B176" s="9" t="s">
        <v>176</v>
      </c>
      <c r="C176" s="9" t="s">
        <v>330</v>
      </c>
      <c r="D176" s="9" t="s">
        <v>13</v>
      </c>
      <c r="E176" s="10" t="s">
        <v>14</v>
      </c>
      <c r="F176" s="9" t="s">
        <v>326</v>
      </c>
      <c r="G176" s="12">
        <v>8</v>
      </c>
      <c r="H176" s="12" t="s">
        <v>193</v>
      </c>
      <c r="I176" s="12">
        <v>23.2</v>
      </c>
      <c r="J176" s="12" t="s">
        <v>17</v>
      </c>
      <c r="K176" s="12">
        <v>0</v>
      </c>
    </row>
    <row r="177" spans="1:11" ht="45" x14ac:dyDescent="0.25">
      <c r="A177" s="9" t="str">
        <f>[1]Zaklad!A163</f>
        <v>145.</v>
      </c>
      <c r="B177" s="9" t="s">
        <v>23</v>
      </c>
      <c r="C177" s="9" t="s">
        <v>331</v>
      </c>
      <c r="D177" s="9" t="s">
        <v>13</v>
      </c>
      <c r="E177" s="10" t="s">
        <v>14</v>
      </c>
      <c r="F177" s="9" t="s">
        <v>326</v>
      </c>
      <c r="G177" s="12">
        <v>8</v>
      </c>
      <c r="H177" s="12" t="s">
        <v>193</v>
      </c>
      <c r="I177" s="12">
        <v>23.2</v>
      </c>
      <c r="J177" s="12" t="s">
        <v>17</v>
      </c>
      <c r="K177" s="12">
        <v>0</v>
      </c>
    </row>
    <row r="178" spans="1:11" ht="45" x14ac:dyDescent="0.25">
      <c r="A178" s="9" t="str">
        <f>[1]Zaklad!A164</f>
        <v>146.</v>
      </c>
      <c r="B178" s="9" t="s">
        <v>234</v>
      </c>
      <c r="C178" s="9" t="s">
        <v>332</v>
      </c>
      <c r="D178" s="9" t="s">
        <v>13</v>
      </c>
      <c r="E178" s="10" t="s">
        <v>14</v>
      </c>
      <c r="F178" s="9" t="s">
        <v>326</v>
      </c>
      <c r="G178" s="12">
        <v>12</v>
      </c>
      <c r="H178" s="12" t="s">
        <v>193</v>
      </c>
      <c r="I178" s="12">
        <v>34.799999999999997</v>
      </c>
      <c r="J178" s="12" t="s">
        <v>17</v>
      </c>
      <c r="K178" s="12">
        <v>0</v>
      </c>
    </row>
    <row r="179" spans="1:11" ht="45" x14ac:dyDescent="0.25">
      <c r="A179" s="9" t="str">
        <f>[1]Zaklad!A165</f>
        <v>147.</v>
      </c>
      <c r="B179" s="9" t="s">
        <v>84</v>
      </c>
      <c r="C179" s="9" t="s">
        <v>333</v>
      </c>
      <c r="D179" s="9" t="s">
        <v>13</v>
      </c>
      <c r="E179" s="10" t="s">
        <v>14</v>
      </c>
      <c r="F179" s="9" t="s">
        <v>326</v>
      </c>
      <c r="G179" s="12">
        <v>16</v>
      </c>
      <c r="H179" s="12" t="s">
        <v>193</v>
      </c>
      <c r="I179" s="12">
        <v>46.4</v>
      </c>
      <c r="J179" s="12" t="s">
        <v>17</v>
      </c>
      <c r="K179" s="12">
        <v>0</v>
      </c>
    </row>
    <row r="180" spans="1:11" ht="45" x14ac:dyDescent="0.25">
      <c r="A180" s="9" t="str">
        <f>[1]Zaklad!A166</f>
        <v>148.</v>
      </c>
      <c r="B180" s="9" t="s">
        <v>334</v>
      </c>
      <c r="C180" s="9" t="s">
        <v>335</v>
      </c>
      <c r="D180" s="9" t="s">
        <v>13</v>
      </c>
      <c r="E180" s="10" t="s">
        <v>14</v>
      </c>
      <c r="F180" s="9" t="s">
        <v>326</v>
      </c>
      <c r="G180" s="12">
        <v>61</v>
      </c>
      <c r="H180" s="11" t="s">
        <v>130</v>
      </c>
      <c r="I180" s="12">
        <v>180</v>
      </c>
      <c r="J180" s="12" t="s">
        <v>17</v>
      </c>
      <c r="K180" s="12">
        <v>0</v>
      </c>
    </row>
    <row r="181" spans="1:11" ht="45" x14ac:dyDescent="0.25">
      <c r="A181" s="9" t="str">
        <f>[1]Zaklad!A167</f>
        <v>149.</v>
      </c>
      <c r="B181" s="9" t="s">
        <v>336</v>
      </c>
      <c r="C181" s="9" t="s">
        <v>337</v>
      </c>
      <c r="D181" s="9" t="s">
        <v>13</v>
      </c>
      <c r="E181" s="10" t="s">
        <v>14</v>
      </c>
      <c r="F181" s="9" t="s">
        <v>258</v>
      </c>
      <c r="G181" s="12">
        <v>11</v>
      </c>
      <c r="H181" s="11" t="s">
        <v>130</v>
      </c>
      <c r="I181" s="12">
        <v>30</v>
      </c>
      <c r="J181" s="12" t="s">
        <v>17</v>
      </c>
      <c r="K181" s="12">
        <v>0</v>
      </c>
    </row>
    <row r="182" spans="1:11" ht="45" x14ac:dyDescent="0.25">
      <c r="A182" s="9" t="str">
        <f>[1]Zaklad!A168</f>
        <v>150.</v>
      </c>
      <c r="B182" s="9" t="s">
        <v>222</v>
      </c>
      <c r="C182" s="9" t="s">
        <v>338</v>
      </c>
      <c r="D182" s="9" t="s">
        <v>13</v>
      </c>
      <c r="E182" s="10" t="s">
        <v>14</v>
      </c>
      <c r="F182" s="9" t="s">
        <v>258</v>
      </c>
      <c r="G182" s="12">
        <v>11</v>
      </c>
      <c r="H182" s="11" t="s">
        <v>130</v>
      </c>
      <c r="I182" s="12">
        <v>30</v>
      </c>
      <c r="J182" s="12" t="s">
        <v>17</v>
      </c>
      <c r="K182" s="12">
        <v>0</v>
      </c>
    </row>
    <row r="183" spans="1:11" ht="45" x14ac:dyDescent="0.25">
      <c r="A183" s="9" t="str">
        <f>[1]Zaklad!A169</f>
        <v>151.</v>
      </c>
      <c r="B183" s="9" t="s">
        <v>339</v>
      </c>
      <c r="C183" s="9" t="s">
        <v>340</v>
      </c>
      <c r="D183" s="9" t="s">
        <v>13</v>
      </c>
      <c r="E183" s="10" t="s">
        <v>14</v>
      </c>
      <c r="F183" s="9" t="s">
        <v>258</v>
      </c>
      <c r="G183" s="12">
        <v>11</v>
      </c>
      <c r="H183" s="11" t="s">
        <v>130</v>
      </c>
      <c r="I183" s="12">
        <v>30</v>
      </c>
      <c r="J183" s="12" t="s">
        <v>17</v>
      </c>
      <c r="K183" s="12">
        <v>0</v>
      </c>
    </row>
    <row r="184" spans="1:11" ht="45" x14ac:dyDescent="0.25">
      <c r="A184" s="9" t="str">
        <f>[1]Zaklad!A170</f>
        <v>152.</v>
      </c>
      <c r="B184" s="9" t="s">
        <v>341</v>
      </c>
      <c r="C184" s="9" t="s">
        <v>342</v>
      </c>
      <c r="D184" s="9" t="s">
        <v>13</v>
      </c>
      <c r="E184" s="10" t="s">
        <v>14</v>
      </c>
      <c r="F184" s="9" t="s">
        <v>258</v>
      </c>
      <c r="G184" s="12">
        <v>14</v>
      </c>
      <c r="H184" s="12" t="s">
        <v>138</v>
      </c>
      <c r="I184" s="12">
        <v>40</v>
      </c>
      <c r="J184" s="12" t="s">
        <v>17</v>
      </c>
      <c r="K184" s="12">
        <v>0</v>
      </c>
    </row>
    <row r="185" spans="1:11" ht="45" x14ac:dyDescent="0.25">
      <c r="A185" s="9" t="str">
        <f>[1]Zaklad!A171</f>
        <v>153.</v>
      </c>
      <c r="B185" s="9" t="s">
        <v>96</v>
      </c>
      <c r="C185" s="9" t="s">
        <v>343</v>
      </c>
      <c r="D185" s="9" t="s">
        <v>13</v>
      </c>
      <c r="E185" s="10" t="s">
        <v>14</v>
      </c>
      <c r="F185" s="9" t="s">
        <v>258</v>
      </c>
      <c r="G185" s="12">
        <v>14</v>
      </c>
      <c r="H185" s="12" t="s">
        <v>138</v>
      </c>
      <c r="I185" s="12">
        <v>40</v>
      </c>
      <c r="J185" s="12" t="s">
        <v>17</v>
      </c>
      <c r="K185" s="12">
        <v>0</v>
      </c>
    </row>
    <row r="186" spans="1:11" ht="45" x14ac:dyDescent="0.25">
      <c r="A186" s="9" t="str">
        <f>[1]Zaklad!A172</f>
        <v>154.</v>
      </c>
      <c r="B186" s="9" t="s">
        <v>169</v>
      </c>
      <c r="C186" s="9" t="s">
        <v>344</v>
      </c>
      <c r="D186" s="9" t="s">
        <v>13</v>
      </c>
      <c r="E186" s="10" t="s">
        <v>14</v>
      </c>
      <c r="F186" s="9" t="s">
        <v>345</v>
      </c>
      <c r="G186" s="12">
        <v>9</v>
      </c>
      <c r="H186" s="12" t="s">
        <v>346</v>
      </c>
      <c r="I186" s="12">
        <v>24</v>
      </c>
      <c r="J186" s="12" t="s">
        <v>17</v>
      </c>
      <c r="K186" s="12">
        <v>0</v>
      </c>
    </row>
    <row r="187" spans="1:11" ht="45" x14ac:dyDescent="0.25">
      <c r="A187" s="9" t="str">
        <f>[1]Zaklad!A173</f>
        <v>155.</v>
      </c>
      <c r="B187" s="9" t="s">
        <v>347</v>
      </c>
      <c r="C187" s="9" t="s">
        <v>348</v>
      </c>
      <c r="D187" s="9" t="s">
        <v>13</v>
      </c>
      <c r="E187" s="10" t="s">
        <v>14</v>
      </c>
      <c r="F187" s="9" t="s">
        <v>345</v>
      </c>
      <c r="G187" s="12">
        <v>9</v>
      </c>
      <c r="H187" s="12" t="s">
        <v>346</v>
      </c>
      <c r="I187" s="12">
        <v>24</v>
      </c>
      <c r="J187" s="12" t="s">
        <v>17</v>
      </c>
      <c r="K187" s="12">
        <v>0</v>
      </c>
    </row>
    <row r="188" spans="1:11" ht="45" x14ac:dyDescent="0.25">
      <c r="A188" s="9" t="str">
        <f>[1]Zaklad!A174</f>
        <v>156.</v>
      </c>
      <c r="B188" s="9" t="s">
        <v>349</v>
      </c>
      <c r="C188" s="9" t="s">
        <v>350</v>
      </c>
      <c r="D188" s="9" t="s">
        <v>13</v>
      </c>
      <c r="E188" s="10" t="s">
        <v>14</v>
      </c>
      <c r="F188" s="9" t="s">
        <v>345</v>
      </c>
      <c r="G188" s="12">
        <v>31</v>
      </c>
      <c r="H188" s="11" t="s">
        <v>130</v>
      </c>
      <c r="I188" s="12">
        <v>90</v>
      </c>
      <c r="J188" s="12" t="s">
        <v>17</v>
      </c>
      <c r="K188" s="12">
        <v>0</v>
      </c>
    </row>
    <row r="189" spans="1:11" ht="45" x14ac:dyDescent="0.25">
      <c r="A189" s="9" t="str">
        <f>[1]Zaklad!A175</f>
        <v>157.</v>
      </c>
      <c r="B189" s="9" t="s">
        <v>351</v>
      </c>
      <c r="C189" s="9" t="s">
        <v>352</v>
      </c>
      <c r="D189" s="9" t="s">
        <v>13</v>
      </c>
      <c r="E189" s="10" t="s">
        <v>14</v>
      </c>
      <c r="F189" s="9" t="s">
        <v>345</v>
      </c>
      <c r="G189" s="12">
        <v>9</v>
      </c>
      <c r="H189" s="11" t="s">
        <v>353</v>
      </c>
      <c r="I189" s="12">
        <v>24</v>
      </c>
      <c r="J189" s="12" t="s">
        <v>17</v>
      </c>
      <c r="K189" s="12">
        <v>0</v>
      </c>
    </row>
    <row r="190" spans="1:11" ht="45" x14ac:dyDescent="0.25">
      <c r="A190" s="9" t="str">
        <f>[1]Zaklad!A176</f>
        <v>158.</v>
      </c>
      <c r="B190" s="9" t="s">
        <v>354</v>
      </c>
      <c r="C190" s="9" t="s">
        <v>352</v>
      </c>
      <c r="D190" s="9" t="s">
        <v>13</v>
      </c>
      <c r="E190" s="10" t="s">
        <v>14</v>
      </c>
      <c r="F190" s="9" t="s">
        <v>345</v>
      </c>
      <c r="G190" s="12">
        <v>9</v>
      </c>
      <c r="H190" s="11" t="s">
        <v>353</v>
      </c>
      <c r="I190" s="12">
        <v>24</v>
      </c>
      <c r="J190" s="12" t="s">
        <v>17</v>
      </c>
      <c r="K190" s="12">
        <v>0</v>
      </c>
    </row>
    <row r="191" spans="1:11" ht="45" x14ac:dyDescent="0.25">
      <c r="A191" s="9" t="str">
        <f>[1]Zaklad!A177</f>
        <v>159.</v>
      </c>
      <c r="B191" s="9" t="s">
        <v>80</v>
      </c>
      <c r="C191" s="9" t="s">
        <v>355</v>
      </c>
      <c r="D191" s="9" t="s">
        <v>13</v>
      </c>
      <c r="E191" s="10" t="s">
        <v>14</v>
      </c>
      <c r="F191" s="9" t="s">
        <v>345</v>
      </c>
      <c r="G191" s="12">
        <v>9</v>
      </c>
      <c r="H191" s="12" t="s">
        <v>356</v>
      </c>
      <c r="I191" s="12">
        <v>24</v>
      </c>
      <c r="J191" s="12" t="s">
        <v>17</v>
      </c>
      <c r="K191" s="12">
        <v>0</v>
      </c>
    </row>
    <row r="192" spans="1:11" ht="45" x14ac:dyDescent="0.25">
      <c r="A192" s="9" t="str">
        <f>[1]Zaklad!A178</f>
        <v>160.</v>
      </c>
      <c r="B192" s="9" t="s">
        <v>64</v>
      </c>
      <c r="C192" s="9" t="s">
        <v>357</v>
      </c>
      <c r="D192" s="9" t="s">
        <v>13</v>
      </c>
      <c r="E192" s="10" t="s">
        <v>14</v>
      </c>
      <c r="F192" s="9" t="s">
        <v>345</v>
      </c>
      <c r="G192" s="12">
        <v>9</v>
      </c>
      <c r="H192" s="12" t="s">
        <v>358</v>
      </c>
      <c r="I192" s="12">
        <v>24</v>
      </c>
      <c r="J192" s="12" t="s">
        <v>17</v>
      </c>
      <c r="K192" s="12">
        <v>0</v>
      </c>
    </row>
    <row r="193" spans="1:11" ht="45" x14ac:dyDescent="0.25">
      <c r="A193" s="9" t="str">
        <f>[1]Zaklad!A179</f>
        <v>161.</v>
      </c>
      <c r="B193" s="9" t="s">
        <v>359</v>
      </c>
      <c r="C193" s="9" t="s">
        <v>360</v>
      </c>
      <c r="D193" s="9" t="s">
        <v>13</v>
      </c>
      <c r="E193" s="10" t="s">
        <v>14</v>
      </c>
      <c r="F193" s="9" t="s">
        <v>345</v>
      </c>
      <c r="G193" s="12">
        <v>9</v>
      </c>
      <c r="H193" s="12" t="s">
        <v>361</v>
      </c>
      <c r="I193" s="12">
        <v>24</v>
      </c>
      <c r="J193" s="12" t="s">
        <v>17</v>
      </c>
      <c r="K193" s="12">
        <v>0</v>
      </c>
    </row>
    <row r="194" spans="1:11" ht="45" x14ac:dyDescent="0.25">
      <c r="A194" s="9" t="str">
        <f>[1]Zaklad!A180</f>
        <v>162.</v>
      </c>
      <c r="B194" s="9" t="s">
        <v>75</v>
      </c>
      <c r="C194" s="9" t="s">
        <v>362</v>
      </c>
      <c r="D194" s="9" t="s">
        <v>13</v>
      </c>
      <c r="E194" s="10" t="s">
        <v>14</v>
      </c>
      <c r="F194" s="9" t="s">
        <v>345</v>
      </c>
      <c r="G194" s="12">
        <v>9</v>
      </c>
      <c r="H194" s="12" t="s">
        <v>361</v>
      </c>
      <c r="I194" s="12">
        <v>24</v>
      </c>
      <c r="J194" s="12" t="s">
        <v>17</v>
      </c>
      <c r="K194" s="12">
        <v>0</v>
      </c>
    </row>
    <row r="195" spans="1:11" ht="45" x14ac:dyDescent="0.25">
      <c r="A195" s="9" t="str">
        <f>[1]Zaklad!A181</f>
        <v>163.</v>
      </c>
      <c r="B195" s="9" t="s">
        <v>363</v>
      </c>
      <c r="C195" s="9" t="s">
        <v>364</v>
      </c>
      <c r="D195" s="9" t="s">
        <v>13</v>
      </c>
      <c r="E195" s="10" t="s">
        <v>14</v>
      </c>
      <c r="F195" s="9" t="s">
        <v>345</v>
      </c>
      <c r="G195" s="12">
        <v>9</v>
      </c>
      <c r="H195" s="12" t="s">
        <v>358</v>
      </c>
      <c r="I195" s="12">
        <v>24</v>
      </c>
      <c r="J195" s="12" t="s">
        <v>17</v>
      </c>
      <c r="K195" s="12">
        <v>0</v>
      </c>
    </row>
    <row r="196" spans="1:11" ht="45" x14ac:dyDescent="0.25">
      <c r="A196" s="9" t="str">
        <f>[1]Zaklad!A182</f>
        <v>164.</v>
      </c>
      <c r="B196" s="9" t="s">
        <v>21</v>
      </c>
      <c r="C196" s="9" t="s">
        <v>365</v>
      </c>
      <c r="D196" s="9" t="s">
        <v>13</v>
      </c>
      <c r="E196" s="10" t="s">
        <v>14</v>
      </c>
      <c r="F196" s="9" t="s">
        <v>345</v>
      </c>
      <c r="G196" s="12">
        <v>9</v>
      </c>
      <c r="H196" s="12" t="s">
        <v>358</v>
      </c>
      <c r="I196" s="12">
        <v>24</v>
      </c>
      <c r="J196" s="12" t="s">
        <v>17</v>
      </c>
      <c r="K196" s="12">
        <v>0</v>
      </c>
    </row>
    <row r="197" spans="1:11" ht="45" x14ac:dyDescent="0.25">
      <c r="A197" s="9" t="str">
        <f>[1]Zaklad!A183</f>
        <v>165.</v>
      </c>
      <c r="B197" s="9" t="s">
        <v>366</v>
      </c>
      <c r="C197" s="9" t="s">
        <v>367</v>
      </c>
      <c r="D197" s="9" t="s">
        <v>13</v>
      </c>
      <c r="E197" s="10" t="s">
        <v>14</v>
      </c>
      <c r="F197" s="9" t="s">
        <v>345</v>
      </c>
      <c r="G197" s="12">
        <v>9</v>
      </c>
      <c r="H197" s="12" t="s">
        <v>358</v>
      </c>
      <c r="I197" s="12">
        <v>24</v>
      </c>
      <c r="J197" s="12" t="s">
        <v>17</v>
      </c>
      <c r="K197" s="12">
        <v>0</v>
      </c>
    </row>
    <row r="198" spans="1:11" ht="45" x14ac:dyDescent="0.25">
      <c r="A198" s="9" t="str">
        <f>[1]Zaklad!A184</f>
        <v>166.</v>
      </c>
      <c r="B198" s="9" t="s">
        <v>32</v>
      </c>
      <c r="C198" s="9" t="s">
        <v>368</v>
      </c>
      <c r="D198" s="9" t="s">
        <v>13</v>
      </c>
      <c r="E198" s="10" t="s">
        <v>14</v>
      </c>
      <c r="F198" s="9" t="s">
        <v>345</v>
      </c>
      <c r="G198" s="12">
        <v>24</v>
      </c>
      <c r="H198" s="11" t="s">
        <v>369</v>
      </c>
      <c r="I198" s="12">
        <v>72</v>
      </c>
      <c r="J198" s="12" t="s">
        <v>17</v>
      </c>
      <c r="K198" s="12">
        <v>0</v>
      </c>
    </row>
    <row r="199" spans="1:11" ht="45" x14ac:dyDescent="0.25">
      <c r="A199" s="9" t="str">
        <f>[1]Zaklad!A185</f>
        <v>167.</v>
      </c>
      <c r="B199" s="9" t="s">
        <v>370</v>
      </c>
      <c r="C199" s="9" t="s">
        <v>371</v>
      </c>
      <c r="D199" s="9" t="s">
        <v>13</v>
      </c>
      <c r="E199" s="10" t="s">
        <v>14</v>
      </c>
      <c r="F199" s="9" t="s">
        <v>345</v>
      </c>
      <c r="G199" s="12">
        <v>9</v>
      </c>
      <c r="H199" s="11" t="s">
        <v>372</v>
      </c>
      <c r="I199" s="12">
        <v>24</v>
      </c>
      <c r="J199" s="12" t="s">
        <v>17</v>
      </c>
      <c r="K199" s="12">
        <v>0</v>
      </c>
    </row>
    <row r="200" spans="1:11" ht="45" x14ac:dyDescent="0.25">
      <c r="A200" s="9" t="str">
        <f>[1]Zaklad!A186</f>
        <v>168.</v>
      </c>
      <c r="B200" s="9" t="s">
        <v>113</v>
      </c>
      <c r="C200" s="9" t="s">
        <v>373</v>
      </c>
      <c r="D200" s="9" t="s">
        <v>13</v>
      </c>
      <c r="E200" s="10" t="s">
        <v>14</v>
      </c>
      <c r="F200" s="9" t="s">
        <v>345</v>
      </c>
      <c r="G200" s="12">
        <v>9</v>
      </c>
      <c r="H200" s="12" t="s">
        <v>374</v>
      </c>
      <c r="I200" s="12">
        <v>24</v>
      </c>
      <c r="J200" s="12" t="s">
        <v>17</v>
      </c>
      <c r="K200" s="12">
        <v>0</v>
      </c>
    </row>
    <row r="201" spans="1:11" ht="45" x14ac:dyDescent="0.25">
      <c r="A201" s="9" t="str">
        <f>[1]Zaklad!A187</f>
        <v>169.</v>
      </c>
      <c r="B201" s="9" t="s">
        <v>375</v>
      </c>
      <c r="C201" s="9" t="s">
        <v>376</v>
      </c>
      <c r="D201" s="9" t="s">
        <v>13</v>
      </c>
      <c r="E201" s="10" t="s">
        <v>14</v>
      </c>
      <c r="F201" s="9" t="s">
        <v>345</v>
      </c>
      <c r="G201" s="12">
        <v>9</v>
      </c>
      <c r="H201" s="12" t="s">
        <v>374</v>
      </c>
      <c r="I201" s="12">
        <v>24</v>
      </c>
      <c r="J201" s="12" t="s">
        <v>17</v>
      </c>
      <c r="K201" s="12">
        <v>0</v>
      </c>
    </row>
    <row r="202" spans="1:11" ht="45" x14ac:dyDescent="0.25">
      <c r="A202" s="9" t="str">
        <f>[1]Zaklad!A188</f>
        <v>170.</v>
      </c>
      <c r="B202" s="9" t="s">
        <v>321</v>
      </c>
      <c r="C202" s="9" t="s">
        <v>377</v>
      </c>
      <c r="D202" s="9" t="s">
        <v>13</v>
      </c>
      <c r="E202" s="10" t="s">
        <v>14</v>
      </c>
      <c r="F202" s="9" t="s">
        <v>345</v>
      </c>
      <c r="G202" s="12">
        <v>9</v>
      </c>
      <c r="H202" s="12" t="s">
        <v>374</v>
      </c>
      <c r="I202" s="12">
        <v>24</v>
      </c>
      <c r="J202" s="12" t="s">
        <v>17</v>
      </c>
      <c r="K202" s="12">
        <v>0</v>
      </c>
    </row>
    <row r="203" spans="1:11" ht="45" x14ac:dyDescent="0.25">
      <c r="A203" s="9" t="str">
        <f>[1]Zaklad!A189</f>
        <v>171.</v>
      </c>
      <c r="B203" s="9" t="s">
        <v>80</v>
      </c>
      <c r="C203" s="9" t="s">
        <v>378</v>
      </c>
      <c r="D203" s="9" t="s">
        <v>13</v>
      </c>
      <c r="E203" s="10" t="s">
        <v>14</v>
      </c>
      <c r="F203" s="9" t="s">
        <v>345</v>
      </c>
      <c r="G203" s="12">
        <v>9</v>
      </c>
      <c r="H203" s="12" t="s">
        <v>361</v>
      </c>
      <c r="I203" s="12">
        <v>24</v>
      </c>
      <c r="J203" s="12" t="s">
        <v>17</v>
      </c>
      <c r="K203" s="12">
        <v>0</v>
      </c>
    </row>
    <row r="204" spans="1:11" ht="45" x14ac:dyDescent="0.25">
      <c r="A204" s="9" t="str">
        <f>[1]Zaklad!A190</f>
        <v>172.</v>
      </c>
      <c r="B204" s="9" t="s">
        <v>379</v>
      </c>
      <c r="C204" s="9" t="s">
        <v>380</v>
      </c>
      <c r="D204" s="9" t="s">
        <v>13</v>
      </c>
      <c r="E204" s="10" t="s">
        <v>14</v>
      </c>
      <c r="F204" s="9" t="s">
        <v>381</v>
      </c>
      <c r="G204" s="12">
        <v>24</v>
      </c>
      <c r="H204" s="12" t="s">
        <v>193</v>
      </c>
      <c r="I204" s="12">
        <v>71.2</v>
      </c>
      <c r="J204" s="12" t="s">
        <v>17</v>
      </c>
      <c r="K204" s="12" t="s">
        <v>18</v>
      </c>
    </row>
    <row r="205" spans="1:11" ht="45" x14ac:dyDescent="0.25">
      <c r="A205" s="9"/>
      <c r="B205" s="9"/>
      <c r="C205" s="9"/>
      <c r="D205" s="9" t="s">
        <v>13</v>
      </c>
      <c r="E205" s="10" t="s">
        <v>14</v>
      </c>
      <c r="F205" s="9" t="s">
        <v>382</v>
      </c>
      <c r="G205" s="12">
        <v>11</v>
      </c>
      <c r="H205" s="12" t="s">
        <v>193</v>
      </c>
      <c r="I205" s="12">
        <v>32</v>
      </c>
      <c r="J205" s="12" t="s">
        <v>17</v>
      </c>
      <c r="K205" s="12">
        <f>24+11</f>
        <v>35</v>
      </c>
    </row>
    <row r="206" spans="1:11" ht="45" x14ac:dyDescent="0.25">
      <c r="A206" s="9" t="s">
        <v>383</v>
      </c>
      <c r="B206" s="9" t="s">
        <v>384</v>
      </c>
      <c r="C206" s="9" t="s">
        <v>385</v>
      </c>
      <c r="D206" s="9" t="s">
        <v>13</v>
      </c>
      <c r="E206" s="10" t="s">
        <v>14</v>
      </c>
      <c r="F206" s="9" t="s">
        <v>381</v>
      </c>
      <c r="G206" s="12">
        <v>24</v>
      </c>
      <c r="H206" s="12" t="s">
        <v>193</v>
      </c>
      <c r="I206" s="12">
        <v>71.2</v>
      </c>
      <c r="J206" s="12" t="s">
        <v>17</v>
      </c>
      <c r="K206" s="12" t="s">
        <v>18</v>
      </c>
    </row>
    <row r="207" spans="1:11" ht="45" x14ac:dyDescent="0.25">
      <c r="A207" s="9"/>
      <c r="B207" s="9"/>
      <c r="C207" s="9"/>
      <c r="D207" s="9" t="s">
        <v>13</v>
      </c>
      <c r="E207" s="10" t="s">
        <v>14</v>
      </c>
      <c r="F207" s="9" t="s">
        <v>382</v>
      </c>
      <c r="G207" s="12">
        <v>6</v>
      </c>
      <c r="H207" s="12" t="s">
        <v>193</v>
      </c>
      <c r="I207" s="12">
        <v>18</v>
      </c>
      <c r="J207" s="12" t="s">
        <v>17</v>
      </c>
      <c r="K207" s="12">
        <f>24+6</f>
        <v>30</v>
      </c>
    </row>
    <row r="208" spans="1:11" ht="45" x14ac:dyDescent="0.25">
      <c r="A208" s="9" t="s">
        <v>386</v>
      </c>
      <c r="B208" s="9" t="s">
        <v>387</v>
      </c>
      <c r="C208" s="9" t="s">
        <v>388</v>
      </c>
      <c r="D208" s="9" t="s">
        <v>13</v>
      </c>
      <c r="E208" s="10" t="s">
        <v>14</v>
      </c>
      <c r="F208" s="10" t="s">
        <v>389</v>
      </c>
      <c r="G208" s="12">
        <v>14</v>
      </c>
      <c r="H208" s="12" t="s">
        <v>138</v>
      </c>
      <c r="I208" s="12">
        <v>40</v>
      </c>
      <c r="J208" s="12" t="s">
        <v>17</v>
      </c>
      <c r="K208" s="12">
        <v>0</v>
      </c>
    </row>
    <row r="209" spans="1:11" ht="45" x14ac:dyDescent="0.25">
      <c r="A209" s="9" t="s">
        <v>390</v>
      </c>
      <c r="B209" s="9" t="s">
        <v>391</v>
      </c>
      <c r="C209" s="9" t="s">
        <v>392</v>
      </c>
      <c r="D209" s="9" t="s">
        <v>13</v>
      </c>
      <c r="E209" s="10" t="s">
        <v>14</v>
      </c>
      <c r="F209" s="10" t="s">
        <v>389</v>
      </c>
      <c r="G209" s="12">
        <v>14</v>
      </c>
      <c r="H209" s="12" t="s">
        <v>138</v>
      </c>
      <c r="I209" s="12">
        <v>40</v>
      </c>
      <c r="J209" s="12" t="s">
        <v>17</v>
      </c>
      <c r="K209" s="12">
        <v>0</v>
      </c>
    </row>
    <row r="210" spans="1:11" ht="45" x14ac:dyDescent="0.25">
      <c r="A210" s="9" t="s">
        <v>393</v>
      </c>
      <c r="B210" s="9" t="s">
        <v>394</v>
      </c>
      <c r="C210" s="9" t="s">
        <v>395</v>
      </c>
      <c r="D210" s="9" t="s">
        <v>13</v>
      </c>
      <c r="E210" s="10" t="s">
        <v>14</v>
      </c>
      <c r="F210" s="10" t="s">
        <v>396</v>
      </c>
      <c r="G210" s="12">
        <v>17</v>
      </c>
      <c r="H210" s="12" t="s">
        <v>397</v>
      </c>
      <c r="I210" s="12">
        <v>50</v>
      </c>
      <c r="J210" s="12" t="s">
        <v>17</v>
      </c>
      <c r="K210" s="12">
        <v>0</v>
      </c>
    </row>
    <row r="211" spans="1:11" ht="45" x14ac:dyDescent="0.25">
      <c r="A211" s="9" t="s">
        <v>398</v>
      </c>
      <c r="B211" s="9" t="s">
        <v>41</v>
      </c>
      <c r="C211" s="9" t="s">
        <v>399</v>
      </c>
      <c r="D211" s="9" t="s">
        <v>13</v>
      </c>
      <c r="E211" s="10" t="s">
        <v>14</v>
      </c>
      <c r="F211" s="10" t="s">
        <v>396</v>
      </c>
      <c r="G211" s="12">
        <v>17</v>
      </c>
      <c r="H211" s="12" t="s">
        <v>397</v>
      </c>
      <c r="I211" s="12">
        <v>50</v>
      </c>
      <c r="J211" s="12" t="s">
        <v>17</v>
      </c>
      <c r="K211" s="12">
        <v>0</v>
      </c>
    </row>
    <row r="212" spans="1:11" ht="45" x14ac:dyDescent="0.25">
      <c r="A212" s="9" t="s">
        <v>400</v>
      </c>
      <c r="B212" s="9" t="s">
        <v>281</v>
      </c>
      <c r="C212" s="9" t="s">
        <v>401</v>
      </c>
      <c r="D212" s="9" t="s">
        <v>13</v>
      </c>
      <c r="E212" s="10" t="s">
        <v>14</v>
      </c>
      <c r="F212" s="10" t="s">
        <v>402</v>
      </c>
      <c r="G212" s="12">
        <v>31</v>
      </c>
      <c r="H212" s="11" t="s">
        <v>403</v>
      </c>
      <c r="I212" s="12">
        <v>90</v>
      </c>
      <c r="J212" s="12" t="s">
        <v>17</v>
      </c>
      <c r="K212" s="12">
        <v>0</v>
      </c>
    </row>
    <row r="213" spans="1:11" ht="45" x14ac:dyDescent="0.25">
      <c r="A213" s="9" t="s">
        <v>404</v>
      </c>
      <c r="B213" s="9" t="s">
        <v>405</v>
      </c>
      <c r="C213" s="9" t="s">
        <v>406</v>
      </c>
      <c r="D213" s="9" t="s">
        <v>13</v>
      </c>
      <c r="E213" s="10" t="s">
        <v>14</v>
      </c>
      <c r="F213" s="10" t="s">
        <v>396</v>
      </c>
      <c r="G213" s="12">
        <v>27</v>
      </c>
      <c r="H213" s="12" t="s">
        <v>407</v>
      </c>
      <c r="I213" s="12">
        <v>80</v>
      </c>
      <c r="J213" s="12" t="s">
        <v>17</v>
      </c>
      <c r="K213" s="12">
        <v>0</v>
      </c>
    </row>
    <row r="214" spans="1:11" ht="45" x14ac:dyDescent="0.25">
      <c r="A214" s="9" t="s">
        <v>408</v>
      </c>
      <c r="B214" s="9" t="s">
        <v>216</v>
      </c>
      <c r="C214" s="9" t="s">
        <v>409</v>
      </c>
      <c r="D214" s="9" t="s">
        <v>13</v>
      </c>
      <c r="E214" s="10" t="s">
        <v>14</v>
      </c>
      <c r="F214" s="10" t="s">
        <v>396</v>
      </c>
      <c r="G214" s="12">
        <v>27</v>
      </c>
      <c r="H214" s="12" t="s">
        <v>193</v>
      </c>
      <c r="I214" s="12">
        <v>79.2</v>
      </c>
      <c r="J214" s="12" t="s">
        <v>17</v>
      </c>
      <c r="K214" s="12">
        <v>0</v>
      </c>
    </row>
    <row r="215" spans="1:11" ht="45" x14ac:dyDescent="0.25">
      <c r="A215" s="9" t="s">
        <v>410</v>
      </c>
      <c r="B215" s="9" t="s">
        <v>38</v>
      </c>
      <c r="C215" s="9" t="s">
        <v>236</v>
      </c>
      <c r="D215" s="9" t="s">
        <v>13</v>
      </c>
      <c r="E215" s="10" t="s">
        <v>14</v>
      </c>
      <c r="F215" s="10" t="s">
        <v>396</v>
      </c>
      <c r="G215" s="12">
        <v>27</v>
      </c>
      <c r="H215" s="12" t="s">
        <v>193</v>
      </c>
      <c r="I215" s="12">
        <v>79.2</v>
      </c>
      <c r="J215" s="12" t="s">
        <v>17</v>
      </c>
      <c r="K215" s="12">
        <v>0</v>
      </c>
    </row>
    <row r="216" spans="1:11" ht="45" x14ac:dyDescent="0.25">
      <c r="A216" s="9" t="s">
        <v>411</v>
      </c>
      <c r="B216" s="9" t="s">
        <v>412</v>
      </c>
      <c r="C216" s="9" t="s">
        <v>413</v>
      </c>
      <c r="D216" s="9" t="s">
        <v>13</v>
      </c>
      <c r="E216" s="10" t="s">
        <v>14</v>
      </c>
      <c r="F216" s="10" t="s">
        <v>414</v>
      </c>
      <c r="G216" s="12">
        <v>21</v>
      </c>
      <c r="H216" s="12" t="s">
        <v>154</v>
      </c>
      <c r="I216" s="12">
        <v>60</v>
      </c>
      <c r="J216" s="12" t="s">
        <v>17</v>
      </c>
      <c r="K216" s="12">
        <v>0</v>
      </c>
    </row>
    <row r="217" spans="1:11" ht="45" x14ac:dyDescent="0.25">
      <c r="A217" s="9" t="s">
        <v>415</v>
      </c>
      <c r="B217" s="9" t="s">
        <v>266</v>
      </c>
      <c r="C217" s="9" t="s">
        <v>416</v>
      </c>
      <c r="D217" s="9" t="s">
        <v>13</v>
      </c>
      <c r="E217" s="10" t="s">
        <v>14</v>
      </c>
      <c r="F217" s="10" t="s">
        <v>417</v>
      </c>
      <c r="G217" s="12">
        <v>31</v>
      </c>
      <c r="H217" s="12" t="s">
        <v>154</v>
      </c>
      <c r="I217" s="12">
        <v>90</v>
      </c>
      <c r="J217" s="12" t="s">
        <v>17</v>
      </c>
      <c r="K217" s="12">
        <v>0</v>
      </c>
    </row>
    <row r="218" spans="1:11" ht="45" x14ac:dyDescent="0.25">
      <c r="A218" s="9" t="s">
        <v>418</v>
      </c>
      <c r="B218" s="9" t="s">
        <v>55</v>
      </c>
      <c r="C218" s="9" t="s">
        <v>419</v>
      </c>
      <c r="D218" s="9" t="s">
        <v>13</v>
      </c>
      <c r="E218" s="10" t="s">
        <v>14</v>
      </c>
      <c r="F218" s="9" t="s">
        <v>420</v>
      </c>
      <c r="G218" s="12">
        <v>18</v>
      </c>
      <c r="H218" s="12" t="s">
        <v>154</v>
      </c>
      <c r="I218" s="12">
        <v>50</v>
      </c>
      <c r="J218" s="12" t="s">
        <v>17</v>
      </c>
      <c r="K218" s="12">
        <v>0</v>
      </c>
    </row>
    <row r="219" spans="1:11" ht="45" x14ac:dyDescent="0.25">
      <c r="A219" s="9" t="s">
        <v>421</v>
      </c>
      <c r="B219" s="9" t="s">
        <v>116</v>
      </c>
      <c r="C219" s="9" t="s">
        <v>422</v>
      </c>
      <c r="D219" s="9" t="s">
        <v>13</v>
      </c>
      <c r="E219" s="10" t="s">
        <v>14</v>
      </c>
      <c r="F219" s="10" t="s">
        <v>423</v>
      </c>
      <c r="G219" s="12">
        <v>23</v>
      </c>
      <c r="H219" s="12" t="s">
        <v>193</v>
      </c>
      <c r="I219" s="12">
        <v>66</v>
      </c>
      <c r="J219" s="12" t="s">
        <v>17</v>
      </c>
      <c r="K219" s="12">
        <v>0</v>
      </c>
    </row>
    <row r="220" spans="1:11" ht="45" x14ac:dyDescent="0.25">
      <c r="A220" s="9" t="s">
        <v>424</v>
      </c>
      <c r="B220" s="9" t="s">
        <v>425</v>
      </c>
      <c r="C220" s="9" t="s">
        <v>426</v>
      </c>
      <c r="D220" s="9" t="s">
        <v>13</v>
      </c>
      <c r="E220" s="10" t="s">
        <v>14</v>
      </c>
      <c r="F220" s="10" t="s">
        <v>423</v>
      </c>
      <c r="G220" s="12">
        <v>23</v>
      </c>
      <c r="H220" s="12" t="s">
        <v>193</v>
      </c>
      <c r="I220" s="12">
        <v>66</v>
      </c>
      <c r="J220" s="12" t="s">
        <v>17</v>
      </c>
      <c r="K220" s="12">
        <v>0</v>
      </c>
    </row>
    <row r="221" spans="1:11" ht="45" x14ac:dyDescent="0.25">
      <c r="A221" s="9" t="s">
        <v>427</v>
      </c>
      <c r="B221" s="9" t="s">
        <v>281</v>
      </c>
      <c r="C221" s="9" t="s">
        <v>428</v>
      </c>
      <c r="D221" s="9" t="s">
        <v>13</v>
      </c>
      <c r="E221" s="10" t="s">
        <v>14</v>
      </c>
      <c r="F221" s="10" t="s">
        <v>423</v>
      </c>
      <c r="G221" s="12">
        <v>23</v>
      </c>
      <c r="H221" s="12" t="s">
        <v>193</v>
      </c>
      <c r="I221" s="12">
        <v>66</v>
      </c>
      <c r="J221" s="12" t="s">
        <v>17</v>
      </c>
      <c r="K221" s="12">
        <v>0</v>
      </c>
    </row>
    <row r="222" spans="1:11" ht="45" x14ac:dyDescent="0.25">
      <c r="A222" s="9" t="s">
        <v>429</v>
      </c>
      <c r="B222" s="9" t="s">
        <v>430</v>
      </c>
      <c r="C222" s="9" t="s">
        <v>431</v>
      </c>
      <c r="D222" s="9" t="s">
        <v>13</v>
      </c>
      <c r="E222" s="10" t="s">
        <v>14</v>
      </c>
      <c r="F222" s="10" t="s">
        <v>432</v>
      </c>
      <c r="G222" s="12">
        <v>11</v>
      </c>
      <c r="H222" s="12" t="s">
        <v>433</v>
      </c>
      <c r="I222" s="12">
        <v>30</v>
      </c>
      <c r="J222" s="12" t="s">
        <v>17</v>
      </c>
      <c r="K222" s="12" t="s">
        <v>18</v>
      </c>
    </row>
    <row r="223" spans="1:11" ht="45" x14ac:dyDescent="0.25">
      <c r="A223" s="9"/>
      <c r="B223" s="9"/>
      <c r="C223" s="9"/>
      <c r="D223" s="9" t="s">
        <v>13</v>
      </c>
      <c r="E223" s="10" t="s">
        <v>14</v>
      </c>
      <c r="F223" s="10" t="s">
        <v>432</v>
      </c>
      <c r="G223" s="12">
        <v>14</v>
      </c>
      <c r="H223" s="12" t="s">
        <v>193</v>
      </c>
      <c r="I223" s="12">
        <v>40.799999999999997</v>
      </c>
      <c r="J223" s="12" t="s">
        <v>17</v>
      </c>
      <c r="K223" s="12">
        <f>11+14</f>
        <v>25</v>
      </c>
    </row>
    <row r="224" spans="1:11" ht="45" x14ac:dyDescent="0.25">
      <c r="A224" s="9" t="s">
        <v>434</v>
      </c>
      <c r="B224" s="9" t="s">
        <v>312</v>
      </c>
      <c r="C224" s="9" t="s">
        <v>435</v>
      </c>
      <c r="D224" s="9" t="s">
        <v>13</v>
      </c>
      <c r="E224" s="10" t="s">
        <v>14</v>
      </c>
      <c r="F224" s="10" t="s">
        <v>436</v>
      </c>
      <c r="G224" s="12">
        <v>9</v>
      </c>
      <c r="H224" s="12" t="s">
        <v>193</v>
      </c>
      <c r="I224" s="12">
        <v>25.5</v>
      </c>
      <c r="J224" s="12" t="s">
        <v>17</v>
      </c>
      <c r="K224" s="12" t="s">
        <v>18</v>
      </c>
    </row>
    <row r="225" spans="1:11" ht="45" x14ac:dyDescent="0.25">
      <c r="A225" s="9"/>
      <c r="B225" s="9"/>
      <c r="C225" s="9"/>
      <c r="D225" s="9" t="s">
        <v>13</v>
      </c>
      <c r="E225" s="10" t="s">
        <v>14</v>
      </c>
      <c r="F225" s="10" t="s">
        <v>436</v>
      </c>
      <c r="G225" s="12">
        <v>4</v>
      </c>
      <c r="H225" s="12" t="s">
        <v>437</v>
      </c>
      <c r="I225" s="12">
        <v>11.2</v>
      </c>
      <c r="J225" s="12" t="s">
        <v>17</v>
      </c>
      <c r="K225" s="12">
        <f>9+4</f>
        <v>13</v>
      </c>
    </row>
    <row r="226" spans="1:11" ht="45" x14ac:dyDescent="0.25">
      <c r="A226" s="9" t="s">
        <v>438</v>
      </c>
      <c r="B226" s="9" t="s">
        <v>250</v>
      </c>
      <c r="C226" s="9" t="s">
        <v>439</v>
      </c>
      <c r="D226" s="9" t="s">
        <v>13</v>
      </c>
      <c r="E226" s="10" t="s">
        <v>14</v>
      </c>
      <c r="F226" s="10" t="s">
        <v>436</v>
      </c>
      <c r="G226" s="12">
        <v>17</v>
      </c>
      <c r="H226" s="12" t="s">
        <v>193</v>
      </c>
      <c r="I226" s="12">
        <v>48</v>
      </c>
      <c r="J226" s="12" t="s">
        <v>17</v>
      </c>
      <c r="K226" s="12">
        <v>0</v>
      </c>
    </row>
    <row r="227" spans="1:11" ht="45" x14ac:dyDescent="0.25">
      <c r="A227" s="9" t="s">
        <v>440</v>
      </c>
      <c r="B227" s="9" t="s">
        <v>142</v>
      </c>
      <c r="C227" s="9" t="s">
        <v>441</v>
      </c>
      <c r="D227" s="9" t="s">
        <v>13</v>
      </c>
      <c r="E227" s="10" t="s">
        <v>14</v>
      </c>
      <c r="F227" s="10" t="s">
        <v>442</v>
      </c>
      <c r="G227" s="12">
        <v>6</v>
      </c>
      <c r="H227" s="12" t="s">
        <v>437</v>
      </c>
      <c r="I227" s="12">
        <v>15</v>
      </c>
      <c r="J227" s="12" t="s">
        <v>17</v>
      </c>
      <c r="K227" s="12" t="s">
        <v>18</v>
      </c>
    </row>
    <row r="228" spans="1:11" ht="45" x14ac:dyDescent="0.25">
      <c r="A228" s="9"/>
      <c r="B228" s="9"/>
      <c r="C228" s="9"/>
      <c r="D228" s="9" t="s">
        <v>13</v>
      </c>
      <c r="E228" s="10" t="s">
        <v>14</v>
      </c>
      <c r="F228" s="10" t="s">
        <v>443</v>
      </c>
      <c r="G228" s="12">
        <v>12</v>
      </c>
      <c r="H228" s="12" t="s">
        <v>437</v>
      </c>
      <c r="I228" s="12">
        <v>34</v>
      </c>
      <c r="J228" s="12" t="s">
        <v>17</v>
      </c>
      <c r="K228" s="12">
        <f>6+12</f>
        <v>18</v>
      </c>
    </row>
    <row r="229" spans="1:11" ht="45" x14ac:dyDescent="0.25">
      <c r="A229" s="9" t="s">
        <v>444</v>
      </c>
      <c r="B229" s="9" t="s">
        <v>445</v>
      </c>
      <c r="C229" s="9" t="s">
        <v>446</v>
      </c>
      <c r="D229" s="9" t="s">
        <v>13</v>
      </c>
      <c r="E229" s="10" t="s">
        <v>14</v>
      </c>
      <c r="F229" s="10" t="s">
        <v>442</v>
      </c>
      <c r="G229" s="12">
        <v>4</v>
      </c>
      <c r="H229" s="12" t="s">
        <v>193</v>
      </c>
      <c r="I229" s="12">
        <v>10</v>
      </c>
      <c r="J229" s="12" t="s">
        <v>17</v>
      </c>
      <c r="K229" s="12" t="s">
        <v>18</v>
      </c>
    </row>
    <row r="230" spans="1:11" ht="45" x14ac:dyDescent="0.25">
      <c r="A230" s="9"/>
      <c r="B230" s="9"/>
      <c r="C230" s="9"/>
      <c r="D230" s="9" t="s">
        <v>13</v>
      </c>
      <c r="E230" s="10" t="s">
        <v>14</v>
      </c>
      <c r="F230" s="10" t="s">
        <v>443</v>
      </c>
      <c r="G230" s="12">
        <v>6</v>
      </c>
      <c r="H230" s="12" t="s">
        <v>193</v>
      </c>
      <c r="I230" s="12">
        <v>17.100000000000001</v>
      </c>
      <c r="J230" s="12" t="s">
        <v>17</v>
      </c>
      <c r="K230" s="12">
        <f>4+6</f>
        <v>10</v>
      </c>
    </row>
    <row r="231" spans="1:11" ht="45" x14ac:dyDescent="0.25">
      <c r="A231" s="9" t="s">
        <v>447</v>
      </c>
      <c r="B231" s="9" t="s">
        <v>448</v>
      </c>
      <c r="C231" s="9" t="s">
        <v>449</v>
      </c>
      <c r="D231" s="9" t="s">
        <v>13</v>
      </c>
      <c r="E231" s="10" t="s">
        <v>14</v>
      </c>
      <c r="F231" s="10" t="s">
        <v>442</v>
      </c>
      <c r="G231" s="12">
        <v>4</v>
      </c>
      <c r="H231" s="12" t="s">
        <v>193</v>
      </c>
      <c r="I231" s="12">
        <v>10</v>
      </c>
      <c r="J231" s="12" t="s">
        <v>17</v>
      </c>
      <c r="K231" s="12" t="s">
        <v>18</v>
      </c>
    </row>
    <row r="232" spans="1:11" ht="45" x14ac:dyDescent="0.25">
      <c r="A232" s="9"/>
      <c r="B232" s="9"/>
      <c r="C232" s="9"/>
      <c r="D232" s="9" t="s">
        <v>13</v>
      </c>
      <c r="E232" s="10" t="s">
        <v>14</v>
      </c>
      <c r="F232" s="10" t="s">
        <v>443</v>
      </c>
      <c r="G232" s="12">
        <v>6</v>
      </c>
      <c r="H232" s="12" t="s">
        <v>193</v>
      </c>
      <c r="I232" s="12">
        <v>17.100000000000001</v>
      </c>
      <c r="J232" s="12" t="s">
        <v>17</v>
      </c>
      <c r="K232" s="12">
        <f>4+6</f>
        <v>10</v>
      </c>
    </row>
    <row r="233" spans="1:11" ht="45" x14ac:dyDescent="0.25">
      <c r="A233" s="9" t="s">
        <v>450</v>
      </c>
      <c r="B233" s="9" t="s">
        <v>451</v>
      </c>
      <c r="C233" s="9" t="s">
        <v>452</v>
      </c>
      <c r="D233" s="9" t="s">
        <v>13</v>
      </c>
      <c r="E233" s="10" t="s">
        <v>14</v>
      </c>
      <c r="F233" s="10" t="s">
        <v>443</v>
      </c>
      <c r="G233" s="12">
        <v>5</v>
      </c>
      <c r="H233" s="12" t="s">
        <v>193</v>
      </c>
      <c r="I233" s="12">
        <v>12</v>
      </c>
      <c r="J233" s="12" t="s">
        <v>17</v>
      </c>
      <c r="K233" s="12">
        <v>0</v>
      </c>
    </row>
    <row r="234" spans="1:11" ht="45" x14ac:dyDescent="0.25">
      <c r="A234" s="9" t="s">
        <v>453</v>
      </c>
      <c r="B234" s="9" t="s">
        <v>25</v>
      </c>
      <c r="C234" s="9" t="s">
        <v>454</v>
      </c>
      <c r="D234" s="9" t="s">
        <v>13</v>
      </c>
      <c r="E234" s="10" t="s">
        <v>14</v>
      </c>
      <c r="F234" s="10" t="s">
        <v>443</v>
      </c>
      <c r="G234" s="12">
        <v>3</v>
      </c>
      <c r="H234" s="12" t="s">
        <v>193</v>
      </c>
      <c r="I234" s="12">
        <v>6</v>
      </c>
      <c r="J234" s="12" t="s">
        <v>17</v>
      </c>
      <c r="K234" s="12">
        <v>0</v>
      </c>
    </row>
    <row r="235" spans="1:11" ht="45" x14ac:dyDescent="0.25">
      <c r="A235" s="9" t="s">
        <v>455</v>
      </c>
      <c r="B235" s="9" t="s">
        <v>55</v>
      </c>
      <c r="C235" s="9" t="s">
        <v>456</v>
      </c>
      <c r="D235" s="9" t="s">
        <v>13</v>
      </c>
      <c r="E235" s="10" t="s">
        <v>14</v>
      </c>
      <c r="F235" s="10" t="s">
        <v>443</v>
      </c>
      <c r="G235" s="12">
        <v>3</v>
      </c>
      <c r="H235" s="12" t="s">
        <v>193</v>
      </c>
      <c r="I235" s="12">
        <v>6</v>
      </c>
      <c r="J235" s="12" t="s">
        <v>17</v>
      </c>
      <c r="K235" s="12">
        <v>0</v>
      </c>
    </row>
    <row r="236" spans="1:11" ht="45" x14ac:dyDescent="0.25">
      <c r="A236" s="9" t="s">
        <v>457</v>
      </c>
      <c r="B236" s="9" t="s">
        <v>70</v>
      </c>
      <c r="C236" s="9" t="s">
        <v>458</v>
      </c>
      <c r="D236" s="9" t="s">
        <v>13</v>
      </c>
      <c r="E236" s="10" t="s">
        <v>14</v>
      </c>
      <c r="F236" s="10" t="s">
        <v>459</v>
      </c>
      <c r="G236" s="12">
        <v>9</v>
      </c>
      <c r="H236" s="12" t="s">
        <v>193</v>
      </c>
      <c r="I236" s="12">
        <v>26</v>
      </c>
      <c r="J236" s="12" t="s">
        <v>17</v>
      </c>
      <c r="K236" s="12">
        <v>0</v>
      </c>
    </row>
    <row r="237" spans="1:11" ht="45" x14ac:dyDescent="0.25">
      <c r="A237" s="9" t="s">
        <v>460</v>
      </c>
      <c r="B237" s="9" t="s">
        <v>84</v>
      </c>
      <c r="C237" s="9" t="s">
        <v>461</v>
      </c>
      <c r="D237" s="9" t="s">
        <v>13</v>
      </c>
      <c r="E237" s="10" t="s">
        <v>14</v>
      </c>
      <c r="F237" s="10" t="s">
        <v>462</v>
      </c>
      <c r="G237" s="12">
        <v>6</v>
      </c>
      <c r="H237" s="12" t="s">
        <v>154</v>
      </c>
      <c r="I237" s="12">
        <v>15</v>
      </c>
      <c r="J237" s="12" t="s">
        <v>17</v>
      </c>
      <c r="K237" s="12" t="s">
        <v>18</v>
      </c>
    </row>
    <row r="238" spans="1:11" ht="45" x14ac:dyDescent="0.25">
      <c r="A238" s="9"/>
      <c r="B238" s="9"/>
      <c r="C238" s="9"/>
      <c r="D238" s="9" t="s">
        <v>13</v>
      </c>
      <c r="E238" s="10" t="s">
        <v>14</v>
      </c>
      <c r="F238" s="10" t="s">
        <v>463</v>
      </c>
      <c r="G238" s="12">
        <v>12</v>
      </c>
      <c r="H238" s="12" t="s">
        <v>154</v>
      </c>
      <c r="I238" s="12">
        <v>30</v>
      </c>
      <c r="J238" s="12" t="s">
        <v>17</v>
      </c>
      <c r="K238" s="12">
        <f>6+12</f>
        <v>18</v>
      </c>
    </row>
    <row r="239" spans="1:11" ht="45" x14ac:dyDescent="0.25">
      <c r="A239" s="9" t="s">
        <v>464</v>
      </c>
      <c r="B239" s="9" t="s">
        <v>465</v>
      </c>
      <c r="C239" s="9" t="s">
        <v>466</v>
      </c>
      <c r="D239" s="9" t="s">
        <v>13</v>
      </c>
      <c r="E239" s="10" t="s">
        <v>14</v>
      </c>
      <c r="F239" s="10" t="s">
        <v>467</v>
      </c>
      <c r="G239" s="12">
        <v>8</v>
      </c>
      <c r="H239" s="12" t="s">
        <v>193</v>
      </c>
      <c r="I239" s="12">
        <v>22</v>
      </c>
      <c r="J239" s="12" t="s">
        <v>17</v>
      </c>
      <c r="K239" s="12">
        <v>0</v>
      </c>
    </row>
    <row r="240" spans="1:11" ht="45" x14ac:dyDescent="0.25">
      <c r="A240" s="9" t="s">
        <v>468</v>
      </c>
      <c r="B240" s="9" t="s">
        <v>469</v>
      </c>
      <c r="C240" s="9" t="s">
        <v>470</v>
      </c>
      <c r="D240" s="9" t="s">
        <v>13</v>
      </c>
      <c r="E240" s="10" t="s">
        <v>14</v>
      </c>
      <c r="F240" s="10" t="s">
        <v>467</v>
      </c>
      <c r="G240" s="12">
        <v>8</v>
      </c>
      <c r="H240" s="12" t="s">
        <v>193</v>
      </c>
      <c r="I240" s="12">
        <v>22</v>
      </c>
      <c r="J240" s="12" t="s">
        <v>17</v>
      </c>
      <c r="K240" s="12" t="s">
        <v>18</v>
      </c>
    </row>
    <row r="241" spans="1:11" ht="45" x14ac:dyDescent="0.25">
      <c r="A241" s="9"/>
      <c r="B241" s="9"/>
      <c r="C241" s="9"/>
      <c r="D241" s="9" t="s">
        <v>13</v>
      </c>
      <c r="E241" s="10" t="s">
        <v>14</v>
      </c>
      <c r="F241" s="10" t="s">
        <v>467</v>
      </c>
      <c r="G241" s="12">
        <v>5</v>
      </c>
      <c r="H241" s="12" t="s">
        <v>193</v>
      </c>
      <c r="I241" s="12">
        <v>14</v>
      </c>
      <c r="J241" s="12" t="s">
        <v>17</v>
      </c>
      <c r="K241" s="12">
        <f>8+5</f>
        <v>13</v>
      </c>
    </row>
    <row r="242" spans="1:11" ht="45" x14ac:dyDescent="0.25">
      <c r="A242" s="9" t="s">
        <v>471</v>
      </c>
      <c r="B242" s="9" t="s">
        <v>472</v>
      </c>
      <c r="C242" s="9" t="s">
        <v>473</v>
      </c>
      <c r="D242" s="9" t="s">
        <v>13</v>
      </c>
      <c r="E242" s="10" t="s">
        <v>14</v>
      </c>
      <c r="F242" s="10" t="s">
        <v>467</v>
      </c>
      <c r="G242" s="12">
        <v>8</v>
      </c>
      <c r="H242" s="12" t="s">
        <v>193</v>
      </c>
      <c r="I242" s="12">
        <v>22</v>
      </c>
      <c r="J242" s="12" t="s">
        <v>17</v>
      </c>
      <c r="K242" s="12" t="s">
        <v>18</v>
      </c>
    </row>
    <row r="243" spans="1:11" ht="45" x14ac:dyDescent="0.25">
      <c r="A243" s="9"/>
      <c r="B243" s="9"/>
      <c r="C243" s="9"/>
      <c r="D243" s="9" t="s">
        <v>13</v>
      </c>
      <c r="E243" s="10" t="s">
        <v>14</v>
      </c>
      <c r="F243" s="10" t="s">
        <v>467</v>
      </c>
      <c r="G243" s="12">
        <v>5</v>
      </c>
      <c r="H243" s="12" t="s">
        <v>193</v>
      </c>
      <c r="I243" s="12">
        <v>12</v>
      </c>
      <c r="J243" s="12" t="s">
        <v>17</v>
      </c>
      <c r="K243" s="12">
        <f>8+5</f>
        <v>13</v>
      </c>
    </row>
    <row r="244" spans="1:11" ht="45" x14ac:dyDescent="0.25">
      <c r="A244" s="9" t="s">
        <v>474</v>
      </c>
      <c r="B244" s="9" t="s">
        <v>84</v>
      </c>
      <c r="C244" s="9" t="s">
        <v>191</v>
      </c>
      <c r="D244" s="9" t="s">
        <v>13</v>
      </c>
      <c r="E244" s="10" t="s">
        <v>14</v>
      </c>
      <c r="F244" s="10" t="s">
        <v>475</v>
      </c>
      <c r="G244" s="12">
        <v>1</v>
      </c>
      <c r="H244" s="12" t="s">
        <v>193</v>
      </c>
      <c r="I244" s="12">
        <v>2</v>
      </c>
      <c r="J244" s="12" t="s">
        <v>17</v>
      </c>
      <c r="K244" s="12" t="s">
        <v>18</v>
      </c>
    </row>
    <row r="245" spans="1:11" ht="45" x14ac:dyDescent="0.25">
      <c r="A245" s="9"/>
      <c r="B245" s="9"/>
      <c r="C245" s="9"/>
      <c r="D245" s="9" t="s">
        <v>13</v>
      </c>
      <c r="E245" s="10" t="s">
        <v>14</v>
      </c>
      <c r="F245" s="10" t="s">
        <v>475</v>
      </c>
      <c r="G245" s="12">
        <v>13</v>
      </c>
      <c r="H245" s="12" t="s">
        <v>154</v>
      </c>
      <c r="I245" s="12">
        <v>37.5</v>
      </c>
      <c r="J245" s="12" t="s">
        <v>17</v>
      </c>
      <c r="K245" s="12"/>
    </row>
    <row r="246" spans="1:11" ht="45" x14ac:dyDescent="0.25">
      <c r="A246" s="9"/>
      <c r="B246" s="9"/>
      <c r="C246" s="9"/>
      <c r="D246" s="9" t="s">
        <v>13</v>
      </c>
      <c r="E246" s="10" t="s">
        <v>14</v>
      </c>
      <c r="F246" s="10" t="s">
        <v>475</v>
      </c>
      <c r="G246" s="12">
        <v>3</v>
      </c>
      <c r="H246" s="12" t="s">
        <v>193</v>
      </c>
      <c r="I246" s="12">
        <v>6</v>
      </c>
      <c r="J246" s="12" t="s">
        <v>17</v>
      </c>
      <c r="K246" s="12">
        <f>1+13+3</f>
        <v>17</v>
      </c>
    </row>
    <row r="247" spans="1:11" ht="45" x14ac:dyDescent="0.25">
      <c r="A247" s="9" t="s">
        <v>476</v>
      </c>
      <c r="B247" s="9" t="s">
        <v>205</v>
      </c>
      <c r="C247" s="9" t="s">
        <v>477</v>
      </c>
      <c r="D247" s="9" t="s">
        <v>13</v>
      </c>
      <c r="E247" s="10" t="s">
        <v>14</v>
      </c>
      <c r="F247" s="10" t="s">
        <v>478</v>
      </c>
      <c r="G247" s="12">
        <v>7</v>
      </c>
      <c r="H247" s="12" t="s">
        <v>193</v>
      </c>
      <c r="I247" s="12">
        <v>20.399999999999999</v>
      </c>
      <c r="J247" s="12" t="s">
        <v>17</v>
      </c>
      <c r="K247" s="12" t="s">
        <v>18</v>
      </c>
    </row>
    <row r="248" spans="1:11" ht="45" x14ac:dyDescent="0.25">
      <c r="A248" s="9"/>
      <c r="B248" s="9"/>
      <c r="C248" s="9"/>
      <c r="D248" s="9" t="s">
        <v>13</v>
      </c>
      <c r="E248" s="10" t="s">
        <v>14</v>
      </c>
      <c r="F248" s="10" t="s">
        <v>479</v>
      </c>
      <c r="G248" s="12">
        <v>5</v>
      </c>
      <c r="H248" s="12" t="s">
        <v>193</v>
      </c>
      <c r="I248" s="12">
        <v>13.6</v>
      </c>
      <c r="J248" s="12" t="s">
        <v>17</v>
      </c>
      <c r="K248" s="12">
        <f>7+5</f>
        <v>12</v>
      </c>
    </row>
    <row r="249" spans="1:11" ht="45" x14ac:dyDescent="0.25">
      <c r="A249" s="9" t="s">
        <v>480</v>
      </c>
      <c r="B249" s="9" t="s">
        <v>113</v>
      </c>
      <c r="C249" s="9" t="s">
        <v>481</v>
      </c>
      <c r="D249" s="9" t="s">
        <v>13</v>
      </c>
      <c r="E249" s="10" t="s">
        <v>14</v>
      </c>
      <c r="F249" s="10" t="s">
        <v>478</v>
      </c>
      <c r="G249" s="12">
        <v>6</v>
      </c>
      <c r="H249" s="12" t="s">
        <v>193</v>
      </c>
      <c r="I249" s="12">
        <v>16</v>
      </c>
      <c r="J249" s="12" t="s">
        <v>17</v>
      </c>
      <c r="K249" s="12" t="s">
        <v>18</v>
      </c>
    </row>
    <row r="250" spans="1:11" ht="45" x14ac:dyDescent="0.25">
      <c r="A250" s="9"/>
      <c r="B250" s="9"/>
      <c r="C250" s="9"/>
      <c r="D250" s="9" t="s">
        <v>13</v>
      </c>
      <c r="E250" s="10" t="s">
        <v>14</v>
      </c>
      <c r="F250" s="10" t="s">
        <v>479</v>
      </c>
      <c r="G250" s="12">
        <v>9</v>
      </c>
      <c r="H250" s="12" t="s">
        <v>193</v>
      </c>
      <c r="I250" s="12">
        <v>24</v>
      </c>
      <c r="J250" s="12" t="s">
        <v>17</v>
      </c>
      <c r="K250" s="12">
        <f>6+9</f>
        <v>15</v>
      </c>
    </row>
    <row r="251" spans="1:11" ht="45" x14ac:dyDescent="0.25">
      <c r="A251" s="9" t="s">
        <v>482</v>
      </c>
      <c r="B251" s="9" t="s">
        <v>312</v>
      </c>
      <c r="C251" s="9" t="s">
        <v>483</v>
      </c>
      <c r="D251" s="9" t="s">
        <v>13</v>
      </c>
      <c r="E251" s="10" t="s">
        <v>14</v>
      </c>
      <c r="F251" s="10" t="s">
        <v>484</v>
      </c>
      <c r="G251" s="12">
        <v>4</v>
      </c>
      <c r="H251" s="12" t="s">
        <v>154</v>
      </c>
      <c r="I251" s="12">
        <v>10.65</v>
      </c>
      <c r="J251" s="12" t="s">
        <v>17</v>
      </c>
      <c r="K251" s="12" t="s">
        <v>18</v>
      </c>
    </row>
    <row r="252" spans="1:11" ht="45" x14ac:dyDescent="0.25">
      <c r="A252" s="9"/>
      <c r="B252" s="9"/>
      <c r="C252" s="9"/>
      <c r="D252" s="9" t="s">
        <v>13</v>
      </c>
      <c r="E252" s="10" t="s">
        <v>14</v>
      </c>
      <c r="F252" s="10" t="s">
        <v>485</v>
      </c>
      <c r="G252" s="12">
        <v>13</v>
      </c>
      <c r="H252" s="12" t="s">
        <v>154</v>
      </c>
      <c r="I252" s="12">
        <v>37.5</v>
      </c>
      <c r="J252" s="12" t="s">
        <v>17</v>
      </c>
      <c r="K252" s="12"/>
    </row>
    <row r="253" spans="1:11" ht="45" x14ac:dyDescent="0.25">
      <c r="A253" s="9"/>
      <c r="B253" s="9"/>
      <c r="C253" s="9"/>
      <c r="D253" s="9" t="s">
        <v>13</v>
      </c>
      <c r="E253" s="10" t="s">
        <v>14</v>
      </c>
      <c r="F253" s="10" t="s">
        <v>486</v>
      </c>
      <c r="G253" s="12">
        <v>5</v>
      </c>
      <c r="H253" s="12" t="s">
        <v>154</v>
      </c>
      <c r="I253" s="12">
        <v>13.64</v>
      </c>
      <c r="J253" s="12" t="s">
        <v>17</v>
      </c>
      <c r="K253" s="12">
        <f>4+13+5</f>
        <v>22</v>
      </c>
    </row>
    <row r="254" spans="1:11" ht="45" x14ac:dyDescent="0.25">
      <c r="A254" s="9" t="s">
        <v>487</v>
      </c>
      <c r="B254" s="9" t="s">
        <v>38</v>
      </c>
      <c r="C254" s="9" t="s">
        <v>488</v>
      </c>
      <c r="D254" s="9" t="s">
        <v>13</v>
      </c>
      <c r="E254" s="10" t="s">
        <v>14</v>
      </c>
      <c r="F254" s="10" t="s">
        <v>484</v>
      </c>
      <c r="G254" s="12">
        <v>6</v>
      </c>
      <c r="H254" s="12" t="s">
        <v>193</v>
      </c>
      <c r="I254" s="12">
        <v>16</v>
      </c>
      <c r="J254" s="12" t="s">
        <v>17</v>
      </c>
      <c r="K254" s="12">
        <v>0</v>
      </c>
    </row>
    <row r="255" spans="1:11" ht="45" x14ac:dyDescent="0.25">
      <c r="A255" s="9" t="s">
        <v>489</v>
      </c>
      <c r="B255" s="9" t="s">
        <v>176</v>
      </c>
      <c r="C255" s="9" t="s">
        <v>490</v>
      </c>
      <c r="D255" s="9" t="s">
        <v>13</v>
      </c>
      <c r="E255" s="10" t="s">
        <v>14</v>
      </c>
      <c r="F255" s="10" t="s">
        <v>484</v>
      </c>
      <c r="G255" s="12">
        <v>6</v>
      </c>
      <c r="H255" s="12" t="s">
        <v>193</v>
      </c>
      <c r="I255" s="12">
        <v>16</v>
      </c>
      <c r="J255" s="12" t="s">
        <v>17</v>
      </c>
      <c r="K255" s="12" t="s">
        <v>18</v>
      </c>
    </row>
    <row r="256" spans="1:11" ht="45" x14ac:dyDescent="0.25">
      <c r="A256" s="9"/>
      <c r="B256" s="9"/>
      <c r="C256" s="9"/>
      <c r="D256" s="9" t="s">
        <v>13</v>
      </c>
      <c r="E256" s="10" t="s">
        <v>14</v>
      </c>
      <c r="F256" s="10" t="s">
        <v>485</v>
      </c>
      <c r="G256" s="12">
        <v>4</v>
      </c>
      <c r="H256" s="12" t="s">
        <v>193</v>
      </c>
      <c r="I256" s="12">
        <v>10.199999999999999</v>
      </c>
      <c r="J256" s="12" t="s">
        <v>17</v>
      </c>
      <c r="K256" s="12"/>
    </row>
    <row r="257" spans="1:11" ht="45" x14ac:dyDescent="0.25">
      <c r="A257" s="9"/>
      <c r="B257" s="9"/>
      <c r="C257" s="9"/>
      <c r="D257" s="9" t="s">
        <v>13</v>
      </c>
      <c r="E257" s="10" t="s">
        <v>14</v>
      </c>
      <c r="F257" s="10" t="s">
        <v>486</v>
      </c>
      <c r="G257" s="12">
        <v>7</v>
      </c>
      <c r="H257" s="12" t="s">
        <v>193</v>
      </c>
      <c r="I257" s="12">
        <v>20</v>
      </c>
      <c r="J257" s="12" t="s">
        <v>17</v>
      </c>
      <c r="K257" s="12">
        <f>6+4+7</f>
        <v>17</v>
      </c>
    </row>
    <row r="258" spans="1:11" ht="45" x14ac:dyDescent="0.25">
      <c r="A258" s="9" t="s">
        <v>491</v>
      </c>
      <c r="B258" s="9" t="s">
        <v>148</v>
      </c>
      <c r="C258" s="9" t="s">
        <v>492</v>
      </c>
      <c r="D258" s="9" t="s">
        <v>13</v>
      </c>
      <c r="E258" s="10" t="s">
        <v>14</v>
      </c>
      <c r="F258" s="10" t="s">
        <v>493</v>
      </c>
      <c r="G258" s="12">
        <v>7</v>
      </c>
      <c r="H258" s="12" t="s">
        <v>193</v>
      </c>
      <c r="I258" s="12">
        <v>19</v>
      </c>
      <c r="J258" s="12" t="s">
        <v>17</v>
      </c>
      <c r="K258" s="12">
        <v>0</v>
      </c>
    </row>
    <row r="259" spans="1:11" ht="45" x14ac:dyDescent="0.25">
      <c r="A259" s="9" t="s">
        <v>494</v>
      </c>
      <c r="B259" s="9" t="s">
        <v>205</v>
      </c>
      <c r="C259" s="9" t="s">
        <v>495</v>
      </c>
      <c r="D259" s="9" t="s">
        <v>13</v>
      </c>
      <c r="E259" s="10" t="s">
        <v>14</v>
      </c>
      <c r="F259" s="10" t="s">
        <v>493</v>
      </c>
      <c r="G259" s="12">
        <v>8</v>
      </c>
      <c r="H259" s="12" t="s">
        <v>193</v>
      </c>
      <c r="I259" s="12">
        <v>21.7</v>
      </c>
      <c r="J259" s="12" t="s">
        <v>17</v>
      </c>
      <c r="K259" s="12">
        <v>0</v>
      </c>
    </row>
    <row r="260" spans="1:11" ht="45" x14ac:dyDescent="0.25">
      <c r="A260" s="9" t="s">
        <v>496</v>
      </c>
      <c r="B260" s="9" t="s">
        <v>205</v>
      </c>
      <c r="C260" s="9" t="s">
        <v>495</v>
      </c>
      <c r="D260" s="9" t="s">
        <v>13</v>
      </c>
      <c r="E260" s="10" t="s">
        <v>14</v>
      </c>
      <c r="F260" s="10" t="s">
        <v>493</v>
      </c>
      <c r="G260" s="12">
        <v>10</v>
      </c>
      <c r="H260" s="12" t="s">
        <v>154</v>
      </c>
      <c r="I260" s="12">
        <v>27.29</v>
      </c>
      <c r="J260" s="12" t="s">
        <v>17</v>
      </c>
      <c r="K260" s="12">
        <v>0</v>
      </c>
    </row>
    <row r="261" spans="1:11" ht="45" x14ac:dyDescent="0.25">
      <c r="A261" s="9" t="s">
        <v>497</v>
      </c>
      <c r="B261" s="9" t="s">
        <v>498</v>
      </c>
      <c r="C261" s="9" t="s">
        <v>499</v>
      </c>
      <c r="D261" s="9" t="s">
        <v>13</v>
      </c>
      <c r="E261" s="10" t="s">
        <v>14</v>
      </c>
      <c r="F261" s="10" t="s">
        <v>485</v>
      </c>
      <c r="G261" s="12">
        <v>3</v>
      </c>
      <c r="H261" s="12" t="s">
        <v>193</v>
      </c>
      <c r="I261" s="12">
        <v>6</v>
      </c>
      <c r="J261" s="12" t="s">
        <v>17</v>
      </c>
      <c r="K261" s="12">
        <v>0</v>
      </c>
    </row>
    <row r="262" spans="1:11" ht="45" x14ac:dyDescent="0.25">
      <c r="A262" s="9" t="s">
        <v>500</v>
      </c>
      <c r="B262" s="9" t="s">
        <v>451</v>
      </c>
      <c r="C262" s="9" t="s">
        <v>501</v>
      </c>
      <c r="D262" s="9" t="s">
        <v>13</v>
      </c>
      <c r="E262" s="10" t="s">
        <v>14</v>
      </c>
      <c r="F262" s="10" t="s">
        <v>485</v>
      </c>
      <c r="G262" s="12">
        <v>3</v>
      </c>
      <c r="H262" s="12" t="s">
        <v>193</v>
      </c>
      <c r="I262" s="12">
        <v>6</v>
      </c>
      <c r="J262" s="12" t="s">
        <v>17</v>
      </c>
      <c r="K262" s="12" t="s">
        <v>18</v>
      </c>
    </row>
    <row r="263" spans="1:11" ht="45" x14ac:dyDescent="0.25">
      <c r="A263" s="9"/>
      <c r="B263" s="9"/>
      <c r="C263" s="9"/>
      <c r="D263" s="9" t="s">
        <v>13</v>
      </c>
      <c r="E263" s="10" t="s">
        <v>14</v>
      </c>
      <c r="F263" s="10" t="s">
        <v>486</v>
      </c>
      <c r="G263" s="12">
        <v>8</v>
      </c>
      <c r="H263" s="12" t="s">
        <v>193</v>
      </c>
      <c r="I263" s="12">
        <v>22</v>
      </c>
      <c r="J263" s="12" t="s">
        <v>17</v>
      </c>
      <c r="K263" s="12">
        <f>3+8</f>
        <v>11</v>
      </c>
    </row>
    <row r="264" spans="1:11" ht="45" x14ac:dyDescent="0.25">
      <c r="A264" s="9" t="s">
        <v>502</v>
      </c>
      <c r="B264" s="9" t="s">
        <v>503</v>
      </c>
      <c r="C264" s="9" t="s">
        <v>166</v>
      </c>
      <c r="D264" s="9" t="s">
        <v>13</v>
      </c>
      <c r="E264" s="10" t="s">
        <v>14</v>
      </c>
      <c r="F264" s="10" t="s">
        <v>504</v>
      </c>
      <c r="G264" s="12">
        <v>139</v>
      </c>
      <c r="H264" s="12" t="s">
        <v>505</v>
      </c>
      <c r="I264" s="12">
        <v>414</v>
      </c>
      <c r="J264" s="12" t="s">
        <v>17</v>
      </c>
      <c r="K264" s="12">
        <v>0</v>
      </c>
    </row>
    <row r="265" spans="1:11" ht="45" x14ac:dyDescent="0.25">
      <c r="A265" s="9" t="s">
        <v>506</v>
      </c>
      <c r="B265" s="9" t="s">
        <v>113</v>
      </c>
      <c r="C265" s="9" t="s">
        <v>507</v>
      </c>
      <c r="D265" s="9" t="s">
        <v>13</v>
      </c>
      <c r="E265" s="10" t="s">
        <v>14</v>
      </c>
      <c r="F265" s="10" t="s">
        <v>508</v>
      </c>
      <c r="G265" s="12">
        <v>134</v>
      </c>
      <c r="H265" s="12" t="s">
        <v>505</v>
      </c>
      <c r="I265" s="12">
        <v>400</v>
      </c>
      <c r="J265" s="12" t="s">
        <v>17</v>
      </c>
      <c r="K265" s="12">
        <v>0</v>
      </c>
    </row>
    <row r="266" spans="1:11" ht="45" x14ac:dyDescent="0.25">
      <c r="A266" s="9" t="s">
        <v>509</v>
      </c>
      <c r="B266" s="9" t="s">
        <v>38</v>
      </c>
      <c r="C266" s="9" t="s">
        <v>510</v>
      </c>
      <c r="D266" s="9" t="s">
        <v>13</v>
      </c>
      <c r="E266" s="10" t="s">
        <v>14</v>
      </c>
      <c r="F266" s="10" t="s">
        <v>511</v>
      </c>
      <c r="G266" s="12">
        <v>105</v>
      </c>
      <c r="H266" s="12" t="s">
        <v>154</v>
      </c>
      <c r="I266" s="12">
        <v>300</v>
      </c>
      <c r="J266" s="12" t="s">
        <v>17</v>
      </c>
      <c r="K266" s="12">
        <v>0</v>
      </c>
    </row>
    <row r="267" spans="1:11" ht="45" x14ac:dyDescent="0.25">
      <c r="A267" s="9" t="s">
        <v>512</v>
      </c>
      <c r="B267" s="9" t="s">
        <v>96</v>
      </c>
      <c r="C267" s="9" t="s">
        <v>513</v>
      </c>
      <c r="D267" s="9" t="s">
        <v>13</v>
      </c>
      <c r="E267" s="10" t="s">
        <v>14</v>
      </c>
      <c r="F267" s="10" t="s">
        <v>514</v>
      </c>
      <c r="G267" s="12">
        <v>4</v>
      </c>
      <c r="H267" s="11" t="s">
        <v>515</v>
      </c>
      <c r="I267" s="12">
        <v>10.199999999999999</v>
      </c>
      <c r="J267" s="12" t="s">
        <v>17</v>
      </c>
      <c r="K267" s="12">
        <v>0</v>
      </c>
    </row>
    <row r="268" spans="1:11" ht="45" x14ac:dyDescent="0.25">
      <c r="A268" s="9" t="s">
        <v>516</v>
      </c>
      <c r="B268" s="9" t="s">
        <v>334</v>
      </c>
      <c r="C268" s="9" t="s">
        <v>517</v>
      </c>
      <c r="D268" s="9" t="s">
        <v>13</v>
      </c>
      <c r="E268" s="10" t="s">
        <v>14</v>
      </c>
      <c r="F268" s="10" t="s">
        <v>514</v>
      </c>
      <c r="G268" s="12">
        <v>5</v>
      </c>
      <c r="H268" s="12" t="s">
        <v>193</v>
      </c>
      <c r="I268" s="12">
        <v>12</v>
      </c>
      <c r="J268" s="12" t="s">
        <v>17</v>
      </c>
      <c r="K268" s="12" t="s">
        <v>18</v>
      </c>
    </row>
    <row r="269" spans="1:11" ht="45" x14ac:dyDescent="0.25">
      <c r="A269" s="9"/>
      <c r="B269" s="9"/>
      <c r="C269" s="9"/>
      <c r="D269" s="9" t="s">
        <v>13</v>
      </c>
      <c r="E269" s="10" t="s">
        <v>14</v>
      </c>
      <c r="F269" s="10" t="s">
        <v>518</v>
      </c>
      <c r="G269" s="12">
        <v>5</v>
      </c>
      <c r="H269" s="12" t="s">
        <v>433</v>
      </c>
      <c r="I269" s="12">
        <v>12</v>
      </c>
      <c r="J269" s="12" t="s">
        <v>17</v>
      </c>
      <c r="K269" s="12">
        <f>5+5</f>
        <v>10</v>
      </c>
    </row>
    <row r="270" spans="1:11" ht="45" x14ac:dyDescent="0.25">
      <c r="A270" s="9" t="s">
        <v>519</v>
      </c>
      <c r="B270" s="9" t="s">
        <v>324</v>
      </c>
      <c r="C270" s="9" t="s">
        <v>520</v>
      </c>
      <c r="D270" s="9" t="s">
        <v>13</v>
      </c>
      <c r="E270" s="10" t="s">
        <v>14</v>
      </c>
      <c r="F270" s="10" t="s">
        <v>514</v>
      </c>
      <c r="G270" s="12">
        <v>9</v>
      </c>
      <c r="H270" s="12" t="s">
        <v>154</v>
      </c>
      <c r="I270" s="12">
        <v>25</v>
      </c>
      <c r="J270" s="12" t="s">
        <v>17</v>
      </c>
      <c r="K270" s="12" t="s">
        <v>18</v>
      </c>
    </row>
    <row r="271" spans="1:11" ht="45" x14ac:dyDescent="0.25">
      <c r="A271" s="9"/>
      <c r="B271" s="9"/>
      <c r="C271" s="9"/>
      <c r="D271" s="9" t="s">
        <v>13</v>
      </c>
      <c r="E271" s="10" t="s">
        <v>14</v>
      </c>
      <c r="F271" s="10" t="s">
        <v>518</v>
      </c>
      <c r="G271" s="12">
        <v>9</v>
      </c>
      <c r="H271" s="12" t="s">
        <v>154</v>
      </c>
      <c r="I271" s="12">
        <v>25</v>
      </c>
      <c r="J271" s="12" t="s">
        <v>17</v>
      </c>
      <c r="K271" s="12">
        <f>9+9</f>
        <v>18</v>
      </c>
    </row>
    <row r="272" spans="1:11" ht="45" x14ac:dyDescent="0.25">
      <c r="A272" s="9" t="s">
        <v>521</v>
      </c>
      <c r="B272" s="9" t="s">
        <v>522</v>
      </c>
      <c r="C272" s="9" t="s">
        <v>523</v>
      </c>
      <c r="D272" s="9" t="s">
        <v>13</v>
      </c>
      <c r="E272" s="10" t="s">
        <v>14</v>
      </c>
      <c r="F272" s="10" t="s">
        <v>524</v>
      </c>
      <c r="G272" s="12">
        <v>12</v>
      </c>
      <c r="H272" s="12" t="s">
        <v>154</v>
      </c>
      <c r="I272" s="12">
        <v>35</v>
      </c>
      <c r="J272" s="12" t="s">
        <v>17</v>
      </c>
      <c r="K272" s="12" t="s">
        <v>18</v>
      </c>
    </row>
    <row r="273" spans="1:11" ht="45" x14ac:dyDescent="0.25">
      <c r="A273" s="9"/>
      <c r="B273" s="9"/>
      <c r="C273" s="9"/>
      <c r="D273" s="9" t="s">
        <v>13</v>
      </c>
      <c r="E273" s="10" t="s">
        <v>14</v>
      </c>
      <c r="F273" s="10" t="s">
        <v>525</v>
      </c>
      <c r="G273" s="12">
        <v>12</v>
      </c>
      <c r="H273" s="12" t="s">
        <v>154</v>
      </c>
      <c r="I273" s="12">
        <v>35</v>
      </c>
      <c r="J273" s="12" t="s">
        <v>17</v>
      </c>
      <c r="K273" s="12"/>
    </row>
    <row r="274" spans="1:11" ht="45" x14ac:dyDescent="0.25">
      <c r="A274" s="9"/>
      <c r="B274" s="9"/>
      <c r="C274" s="9"/>
      <c r="D274" s="9" t="s">
        <v>13</v>
      </c>
      <c r="E274" s="10" t="s">
        <v>14</v>
      </c>
      <c r="F274" s="10" t="s">
        <v>526</v>
      </c>
      <c r="G274" s="12">
        <v>17</v>
      </c>
      <c r="H274" s="12" t="s">
        <v>154</v>
      </c>
      <c r="I274" s="12">
        <v>50</v>
      </c>
      <c r="J274" s="12" t="s">
        <v>17</v>
      </c>
      <c r="K274" s="12">
        <f>12+12+17</f>
        <v>41</v>
      </c>
    </row>
    <row r="275" spans="1:11" ht="45" x14ac:dyDescent="0.25">
      <c r="A275" s="9" t="s">
        <v>527</v>
      </c>
      <c r="B275" s="9" t="s">
        <v>116</v>
      </c>
      <c r="C275" s="9" t="s">
        <v>528</v>
      </c>
      <c r="D275" s="9" t="s">
        <v>13</v>
      </c>
      <c r="E275" s="10" t="s">
        <v>14</v>
      </c>
      <c r="F275" s="10" t="s">
        <v>524</v>
      </c>
      <c r="G275" s="12">
        <v>8</v>
      </c>
      <c r="H275" s="12" t="s">
        <v>193</v>
      </c>
      <c r="I275" s="12">
        <v>22</v>
      </c>
      <c r="J275" s="12" t="s">
        <v>17</v>
      </c>
      <c r="K275" s="12" t="s">
        <v>18</v>
      </c>
    </row>
    <row r="276" spans="1:11" ht="45" x14ac:dyDescent="0.25">
      <c r="A276" s="9"/>
      <c r="B276" s="9"/>
      <c r="C276" s="9"/>
      <c r="D276" s="9" t="s">
        <v>13</v>
      </c>
      <c r="E276" s="10" t="s">
        <v>14</v>
      </c>
      <c r="F276" s="10" t="s">
        <v>525</v>
      </c>
      <c r="G276" s="12">
        <v>8</v>
      </c>
      <c r="H276" s="12" t="s">
        <v>193</v>
      </c>
      <c r="I276" s="12">
        <v>22</v>
      </c>
      <c r="J276" s="12" t="s">
        <v>17</v>
      </c>
      <c r="K276" s="12"/>
    </row>
    <row r="277" spans="1:11" ht="45" x14ac:dyDescent="0.25">
      <c r="A277" s="9"/>
      <c r="B277" s="9"/>
      <c r="C277" s="9"/>
      <c r="D277" s="9" t="s">
        <v>13</v>
      </c>
      <c r="E277" s="10" t="s">
        <v>14</v>
      </c>
      <c r="F277" s="10" t="s">
        <v>526</v>
      </c>
      <c r="G277" s="12">
        <v>7</v>
      </c>
      <c r="H277" s="12" t="s">
        <v>193</v>
      </c>
      <c r="I277" s="12">
        <v>18</v>
      </c>
      <c r="J277" s="12" t="s">
        <v>17</v>
      </c>
      <c r="K277" s="12">
        <f>8+8+7</f>
        <v>23</v>
      </c>
    </row>
    <row r="278" spans="1:11" ht="45" x14ac:dyDescent="0.25">
      <c r="A278" s="9" t="s">
        <v>529</v>
      </c>
      <c r="B278" s="9" t="s">
        <v>38</v>
      </c>
      <c r="C278" s="9" t="s">
        <v>530</v>
      </c>
      <c r="D278" s="9" t="s">
        <v>13</v>
      </c>
      <c r="E278" s="10" t="s">
        <v>14</v>
      </c>
      <c r="F278" s="10" t="s">
        <v>524</v>
      </c>
      <c r="G278" s="12">
        <v>7</v>
      </c>
      <c r="H278" s="12" t="s">
        <v>193</v>
      </c>
      <c r="I278" s="12">
        <v>18</v>
      </c>
      <c r="J278" s="12" t="s">
        <v>17</v>
      </c>
      <c r="K278" s="12" t="s">
        <v>18</v>
      </c>
    </row>
    <row r="279" spans="1:11" ht="45" x14ac:dyDescent="0.25">
      <c r="A279" s="9"/>
      <c r="B279" s="9"/>
      <c r="C279" s="9"/>
      <c r="D279" s="9" t="s">
        <v>13</v>
      </c>
      <c r="E279" s="10" t="s">
        <v>14</v>
      </c>
      <c r="F279" s="10" t="s">
        <v>525</v>
      </c>
      <c r="G279" s="12">
        <v>7</v>
      </c>
      <c r="H279" s="12" t="s">
        <v>193</v>
      </c>
      <c r="I279" s="12">
        <v>18</v>
      </c>
      <c r="J279" s="12" t="s">
        <v>17</v>
      </c>
      <c r="K279" s="12"/>
    </row>
    <row r="280" spans="1:11" ht="45" x14ac:dyDescent="0.25">
      <c r="A280" s="9"/>
      <c r="B280" s="9"/>
      <c r="C280" s="9"/>
      <c r="D280" s="9" t="s">
        <v>13</v>
      </c>
      <c r="E280" s="10" t="s">
        <v>14</v>
      </c>
      <c r="F280" s="10" t="s">
        <v>526</v>
      </c>
      <c r="G280" s="12">
        <v>8</v>
      </c>
      <c r="H280" s="12" t="s">
        <v>193</v>
      </c>
      <c r="I280" s="12">
        <v>22</v>
      </c>
      <c r="J280" s="12" t="s">
        <v>17</v>
      </c>
      <c r="K280" s="12">
        <f>7+7+8</f>
        <v>22</v>
      </c>
    </row>
    <row r="281" spans="1:11" ht="45" x14ac:dyDescent="0.25">
      <c r="A281" s="9" t="s">
        <v>531</v>
      </c>
      <c r="B281" s="9" t="s">
        <v>139</v>
      </c>
      <c r="C281" s="9" t="s">
        <v>532</v>
      </c>
      <c r="D281" s="9" t="s">
        <v>13</v>
      </c>
      <c r="E281" s="10" t="s">
        <v>14</v>
      </c>
      <c r="F281" s="10" t="s">
        <v>533</v>
      </c>
      <c r="G281" s="12">
        <v>7</v>
      </c>
      <c r="H281" s="12" t="s">
        <v>193</v>
      </c>
      <c r="I281" s="12">
        <v>20</v>
      </c>
      <c r="J281" s="12" t="s">
        <v>17</v>
      </c>
      <c r="K281" s="12" t="s">
        <v>18</v>
      </c>
    </row>
    <row r="282" spans="1:11" ht="45" x14ac:dyDescent="0.25">
      <c r="A282" s="9"/>
      <c r="B282" s="9"/>
      <c r="C282" s="9"/>
      <c r="D282" s="9" t="s">
        <v>13</v>
      </c>
      <c r="E282" s="10" t="s">
        <v>14</v>
      </c>
      <c r="F282" s="10" t="s">
        <v>534</v>
      </c>
      <c r="G282" s="12">
        <v>3</v>
      </c>
      <c r="H282" s="12" t="s">
        <v>193</v>
      </c>
      <c r="I282" s="12">
        <v>6</v>
      </c>
      <c r="J282" s="12" t="s">
        <v>17</v>
      </c>
      <c r="K282" s="12"/>
    </row>
    <row r="283" spans="1:11" ht="45" x14ac:dyDescent="0.25">
      <c r="A283" s="9"/>
      <c r="B283" s="9"/>
      <c r="C283" s="9"/>
      <c r="D283" s="9" t="s">
        <v>13</v>
      </c>
      <c r="E283" s="10" t="s">
        <v>14</v>
      </c>
      <c r="F283" s="10" t="s">
        <v>535</v>
      </c>
      <c r="G283" s="12">
        <v>3</v>
      </c>
      <c r="H283" s="12" t="s">
        <v>193</v>
      </c>
      <c r="I283" s="12">
        <v>6</v>
      </c>
      <c r="J283" s="12" t="s">
        <v>17</v>
      </c>
      <c r="K283" s="12"/>
    </row>
    <row r="284" spans="1:11" ht="45" x14ac:dyDescent="0.25">
      <c r="A284" s="9"/>
      <c r="B284" s="9"/>
      <c r="C284" s="9"/>
      <c r="D284" s="9" t="s">
        <v>13</v>
      </c>
      <c r="E284" s="10" t="s">
        <v>14</v>
      </c>
      <c r="F284" s="10" t="s">
        <v>536</v>
      </c>
      <c r="G284" s="12">
        <v>3</v>
      </c>
      <c r="H284" s="12" t="s">
        <v>193</v>
      </c>
      <c r="I284" s="12">
        <v>6</v>
      </c>
      <c r="J284" s="12" t="s">
        <v>17</v>
      </c>
      <c r="K284" s="12">
        <f>7+3+3+3</f>
        <v>16</v>
      </c>
    </row>
    <row r="285" spans="1:11" ht="45" x14ac:dyDescent="0.25">
      <c r="A285" s="9" t="s">
        <v>537</v>
      </c>
      <c r="B285" s="9" t="s">
        <v>132</v>
      </c>
      <c r="C285" s="9" t="s">
        <v>538</v>
      </c>
      <c r="D285" s="9" t="s">
        <v>13</v>
      </c>
      <c r="E285" s="10" t="s">
        <v>14</v>
      </c>
      <c r="F285" s="10" t="s">
        <v>534</v>
      </c>
      <c r="G285" s="12">
        <v>7</v>
      </c>
      <c r="H285" s="12" t="s">
        <v>154</v>
      </c>
      <c r="I285" s="12">
        <v>18</v>
      </c>
      <c r="J285" s="12" t="s">
        <v>17</v>
      </c>
      <c r="K285" s="12" t="s">
        <v>18</v>
      </c>
    </row>
    <row r="286" spans="1:11" ht="45" x14ac:dyDescent="0.25">
      <c r="A286" s="9"/>
      <c r="B286" s="9"/>
      <c r="C286" s="9"/>
      <c r="D286" s="9" t="s">
        <v>13</v>
      </c>
      <c r="E286" s="10" t="s">
        <v>14</v>
      </c>
      <c r="F286" s="10" t="s">
        <v>536</v>
      </c>
      <c r="G286" s="12">
        <v>7</v>
      </c>
      <c r="H286" s="12" t="s">
        <v>154</v>
      </c>
      <c r="I286" s="12">
        <v>18</v>
      </c>
      <c r="J286" s="12" t="s">
        <v>17</v>
      </c>
      <c r="K286" s="12">
        <f>7+7</f>
        <v>14</v>
      </c>
    </row>
    <row r="287" spans="1:11" ht="45" x14ac:dyDescent="0.25">
      <c r="A287" s="9" t="s">
        <v>539</v>
      </c>
      <c r="B287" s="9" t="s">
        <v>334</v>
      </c>
      <c r="C287" s="9" t="s">
        <v>540</v>
      </c>
      <c r="D287" s="9" t="s">
        <v>13</v>
      </c>
      <c r="E287" s="10" t="s">
        <v>14</v>
      </c>
      <c r="F287" s="10" t="s">
        <v>541</v>
      </c>
      <c r="G287" s="12">
        <v>6</v>
      </c>
      <c r="H287" s="12" t="s">
        <v>193</v>
      </c>
      <c r="I287" s="12">
        <v>17</v>
      </c>
      <c r="J287" s="12" t="s">
        <v>17</v>
      </c>
      <c r="K287" s="12">
        <v>0</v>
      </c>
    </row>
    <row r="288" spans="1:11" ht="45" x14ac:dyDescent="0.25">
      <c r="A288" s="9" t="s">
        <v>542</v>
      </c>
      <c r="B288" s="9" t="s">
        <v>139</v>
      </c>
      <c r="C288" s="9" t="s">
        <v>543</v>
      </c>
      <c r="D288" s="9" t="s">
        <v>13</v>
      </c>
      <c r="E288" s="10" t="s">
        <v>14</v>
      </c>
      <c r="F288" s="10" t="s">
        <v>541</v>
      </c>
      <c r="G288" s="12">
        <v>6</v>
      </c>
      <c r="H288" s="12" t="s">
        <v>193</v>
      </c>
      <c r="I288" s="12">
        <v>17</v>
      </c>
      <c r="J288" s="12" t="s">
        <v>17</v>
      </c>
      <c r="K288" s="12">
        <v>0</v>
      </c>
    </row>
    <row r="289" spans="1:11" ht="45" x14ac:dyDescent="0.25">
      <c r="A289" s="9" t="s">
        <v>544</v>
      </c>
      <c r="B289" s="9" t="s">
        <v>84</v>
      </c>
      <c r="C289" s="9" t="s">
        <v>545</v>
      </c>
      <c r="D289" s="9" t="s">
        <v>13</v>
      </c>
      <c r="E289" s="10" t="s">
        <v>14</v>
      </c>
      <c r="F289" s="10" t="s">
        <v>486</v>
      </c>
      <c r="G289" s="12">
        <v>8</v>
      </c>
      <c r="H289" s="12" t="s">
        <v>193</v>
      </c>
      <c r="I289" s="12">
        <v>22</v>
      </c>
      <c r="J289" s="12" t="s">
        <v>17</v>
      </c>
      <c r="K289" s="12">
        <v>0</v>
      </c>
    </row>
    <row r="290" spans="1:11" ht="45" x14ac:dyDescent="0.25">
      <c r="A290" s="9" t="s">
        <v>546</v>
      </c>
      <c r="B290" s="9" t="s">
        <v>217</v>
      </c>
      <c r="C290" s="9" t="s">
        <v>547</v>
      </c>
      <c r="D290" s="9" t="s">
        <v>13</v>
      </c>
      <c r="E290" s="10" t="s">
        <v>14</v>
      </c>
      <c r="F290" s="10" t="s">
        <v>548</v>
      </c>
      <c r="G290" s="12">
        <v>7</v>
      </c>
      <c r="H290" s="12" t="s">
        <v>193</v>
      </c>
      <c r="I290" s="12">
        <v>20</v>
      </c>
      <c r="J290" s="12" t="s">
        <v>17</v>
      </c>
      <c r="K290" s="12">
        <v>0</v>
      </c>
    </row>
    <row r="291" spans="1:11" ht="45" x14ac:dyDescent="0.25">
      <c r="A291" s="9" t="s">
        <v>549</v>
      </c>
      <c r="B291" s="9" t="s">
        <v>224</v>
      </c>
      <c r="C291" s="9" t="s">
        <v>550</v>
      </c>
      <c r="D291" s="9" t="s">
        <v>13</v>
      </c>
      <c r="E291" s="10" t="s">
        <v>14</v>
      </c>
      <c r="F291" s="10" t="s">
        <v>551</v>
      </c>
      <c r="G291" s="12">
        <v>19</v>
      </c>
      <c r="H291" s="12" t="s">
        <v>433</v>
      </c>
      <c r="I291" s="12">
        <v>56</v>
      </c>
      <c r="J291" s="12" t="s">
        <v>17</v>
      </c>
      <c r="K291" s="12" t="s">
        <v>18</v>
      </c>
    </row>
    <row r="292" spans="1:11" ht="45" x14ac:dyDescent="0.25">
      <c r="A292" s="9"/>
      <c r="B292" s="9"/>
      <c r="C292" s="9"/>
      <c r="D292" s="9" t="s">
        <v>13</v>
      </c>
      <c r="E292" s="10" t="s">
        <v>14</v>
      </c>
      <c r="F292" s="10" t="s">
        <v>552</v>
      </c>
      <c r="G292" s="12">
        <v>4</v>
      </c>
      <c r="H292" s="12" t="s">
        <v>433</v>
      </c>
      <c r="I292" s="12">
        <v>10</v>
      </c>
      <c r="J292" s="12" t="s">
        <v>17</v>
      </c>
      <c r="K292" s="12">
        <f>19+4</f>
        <v>23</v>
      </c>
    </row>
    <row r="293" spans="1:11" ht="45" x14ac:dyDescent="0.25">
      <c r="A293" s="9" t="s">
        <v>553</v>
      </c>
      <c r="B293" s="9" t="s">
        <v>41</v>
      </c>
      <c r="C293" s="9" t="s">
        <v>554</v>
      </c>
      <c r="D293" s="9" t="s">
        <v>13</v>
      </c>
      <c r="E293" s="10" t="s">
        <v>14</v>
      </c>
      <c r="F293" s="10" t="s">
        <v>254</v>
      </c>
      <c r="G293" s="12">
        <v>6</v>
      </c>
      <c r="H293" s="12" t="s">
        <v>154</v>
      </c>
      <c r="I293" s="12">
        <v>15</v>
      </c>
      <c r="J293" s="12" t="s">
        <v>17</v>
      </c>
      <c r="K293" s="12" t="s">
        <v>18</v>
      </c>
    </row>
    <row r="294" spans="1:11" ht="45" x14ac:dyDescent="0.25">
      <c r="A294" s="9"/>
      <c r="B294" s="9"/>
      <c r="C294" s="9"/>
      <c r="D294" s="9" t="s">
        <v>13</v>
      </c>
      <c r="E294" s="10" t="s">
        <v>14</v>
      </c>
      <c r="F294" s="10" t="s">
        <v>552</v>
      </c>
      <c r="G294" s="12">
        <v>4</v>
      </c>
      <c r="H294" s="12" t="s">
        <v>154</v>
      </c>
      <c r="I294" s="12">
        <v>10</v>
      </c>
      <c r="J294" s="12" t="s">
        <v>17</v>
      </c>
      <c r="K294" s="12">
        <f>6+4</f>
        <v>10</v>
      </c>
    </row>
    <row r="295" spans="1:11" ht="45" x14ac:dyDescent="0.25">
      <c r="A295" s="9" t="s">
        <v>555</v>
      </c>
      <c r="B295" s="9" t="s">
        <v>64</v>
      </c>
      <c r="C295" s="9" t="s">
        <v>556</v>
      </c>
      <c r="D295" s="9" t="s">
        <v>13</v>
      </c>
      <c r="E295" s="10" t="s">
        <v>14</v>
      </c>
      <c r="F295" s="10" t="s">
        <v>557</v>
      </c>
      <c r="G295" s="12">
        <v>2</v>
      </c>
      <c r="H295" s="12" t="s">
        <v>154</v>
      </c>
      <c r="I295" s="12">
        <v>4.1100000000000003</v>
      </c>
      <c r="J295" s="12" t="s">
        <v>17</v>
      </c>
      <c r="K295" s="12">
        <v>0</v>
      </c>
    </row>
    <row r="296" spans="1:11" ht="45" x14ac:dyDescent="0.25">
      <c r="A296" s="9" t="s">
        <v>558</v>
      </c>
      <c r="B296" s="9" t="s">
        <v>116</v>
      </c>
      <c r="C296" s="9" t="s">
        <v>103</v>
      </c>
      <c r="D296" s="9" t="s">
        <v>13</v>
      </c>
      <c r="E296" s="10" t="s">
        <v>14</v>
      </c>
      <c r="F296" s="10" t="s">
        <v>557</v>
      </c>
      <c r="G296" s="12">
        <v>6</v>
      </c>
      <c r="H296" s="12" t="s">
        <v>154</v>
      </c>
      <c r="I296" s="12">
        <v>12</v>
      </c>
      <c r="J296" s="12" t="s">
        <v>17</v>
      </c>
      <c r="K296" s="12">
        <v>0</v>
      </c>
    </row>
    <row r="297" spans="1:11" ht="45" x14ac:dyDescent="0.25">
      <c r="A297" s="9" t="s">
        <v>559</v>
      </c>
      <c r="B297" s="9" t="s">
        <v>142</v>
      </c>
      <c r="C297" s="9" t="s">
        <v>560</v>
      </c>
      <c r="D297" s="9" t="s">
        <v>13</v>
      </c>
      <c r="E297" s="10" t="s">
        <v>14</v>
      </c>
      <c r="F297" s="10" t="s">
        <v>557</v>
      </c>
      <c r="G297" s="12">
        <v>3</v>
      </c>
      <c r="H297" s="11" t="s">
        <v>561</v>
      </c>
      <c r="I297" s="12">
        <v>6</v>
      </c>
      <c r="J297" s="12" t="s">
        <v>17</v>
      </c>
      <c r="K297" s="12">
        <v>0</v>
      </c>
    </row>
    <row r="298" spans="1:11" ht="45" x14ac:dyDescent="0.25">
      <c r="A298" s="9" t="s">
        <v>562</v>
      </c>
      <c r="B298" s="9" t="s">
        <v>44</v>
      </c>
      <c r="C298" s="9" t="s">
        <v>563</v>
      </c>
      <c r="D298" s="9" t="s">
        <v>13</v>
      </c>
      <c r="E298" s="10" t="s">
        <v>14</v>
      </c>
      <c r="F298" s="10" t="s">
        <v>557</v>
      </c>
      <c r="G298" s="12">
        <v>1</v>
      </c>
      <c r="H298" s="11" t="s">
        <v>561</v>
      </c>
      <c r="I298" s="12">
        <v>2</v>
      </c>
      <c r="J298" s="12" t="s">
        <v>17</v>
      </c>
      <c r="K298" s="12">
        <v>0</v>
      </c>
    </row>
    <row r="299" spans="1:11" ht="45" x14ac:dyDescent="0.25">
      <c r="A299" s="9" t="s">
        <v>564</v>
      </c>
      <c r="B299" s="9" t="s">
        <v>565</v>
      </c>
      <c r="C299" s="9" t="s">
        <v>566</v>
      </c>
      <c r="D299" s="9" t="s">
        <v>13</v>
      </c>
      <c r="E299" s="10" t="s">
        <v>14</v>
      </c>
      <c r="F299" s="10" t="s">
        <v>557</v>
      </c>
      <c r="G299" s="12">
        <v>3</v>
      </c>
      <c r="H299" s="11" t="s">
        <v>561</v>
      </c>
      <c r="I299" s="12">
        <v>6</v>
      </c>
      <c r="J299" s="12" t="s">
        <v>17</v>
      </c>
      <c r="K299" s="12">
        <v>0</v>
      </c>
    </row>
    <row r="300" spans="1:11" ht="45" x14ac:dyDescent="0.25">
      <c r="A300" s="9" t="s">
        <v>567</v>
      </c>
      <c r="B300" s="9" t="s">
        <v>219</v>
      </c>
      <c r="C300" s="9" t="s">
        <v>568</v>
      </c>
      <c r="D300" s="9" t="s">
        <v>13</v>
      </c>
      <c r="E300" s="10" t="s">
        <v>14</v>
      </c>
      <c r="F300" s="10" t="s">
        <v>569</v>
      </c>
      <c r="G300" s="12">
        <v>4</v>
      </c>
      <c r="H300" s="11" t="s">
        <v>561</v>
      </c>
      <c r="I300" s="12">
        <v>11.1</v>
      </c>
      <c r="J300" s="12" t="s">
        <v>17</v>
      </c>
      <c r="K300" s="12">
        <v>0</v>
      </c>
    </row>
    <row r="301" spans="1:11" ht="45" x14ac:dyDescent="0.25">
      <c r="A301" s="9" t="s">
        <v>570</v>
      </c>
      <c r="B301" s="9" t="s">
        <v>21</v>
      </c>
      <c r="C301" s="9" t="s">
        <v>571</v>
      </c>
      <c r="D301" s="9" t="s">
        <v>13</v>
      </c>
      <c r="E301" s="10" t="s">
        <v>14</v>
      </c>
      <c r="F301" s="10" t="s">
        <v>569</v>
      </c>
      <c r="G301" s="12">
        <v>4</v>
      </c>
      <c r="H301" s="11" t="s">
        <v>561</v>
      </c>
      <c r="I301" s="12">
        <v>11.1</v>
      </c>
      <c r="J301" s="12" t="s">
        <v>17</v>
      </c>
      <c r="K301" s="12">
        <v>0</v>
      </c>
    </row>
    <row r="302" spans="1:11" ht="45" x14ac:dyDescent="0.25">
      <c r="A302" s="9" t="s">
        <v>572</v>
      </c>
      <c r="B302" s="9" t="s">
        <v>66</v>
      </c>
      <c r="C302" s="9" t="s">
        <v>573</v>
      </c>
      <c r="D302" s="9" t="s">
        <v>13</v>
      </c>
      <c r="E302" s="10" t="s">
        <v>14</v>
      </c>
      <c r="F302" s="10" t="s">
        <v>569</v>
      </c>
      <c r="G302" s="12">
        <v>4</v>
      </c>
      <c r="H302" s="11" t="s">
        <v>561</v>
      </c>
      <c r="I302" s="12">
        <v>11.1</v>
      </c>
      <c r="J302" s="12" t="s">
        <v>17</v>
      </c>
      <c r="K302" s="12">
        <v>0</v>
      </c>
    </row>
    <row r="303" spans="1:11" ht="45" x14ac:dyDescent="0.25">
      <c r="A303" s="9" t="s">
        <v>574</v>
      </c>
      <c r="B303" s="9" t="s">
        <v>575</v>
      </c>
      <c r="C303" s="9" t="s">
        <v>576</v>
      </c>
      <c r="D303" s="9" t="s">
        <v>13</v>
      </c>
      <c r="E303" s="10" t="s">
        <v>14</v>
      </c>
      <c r="F303" s="10" t="s">
        <v>577</v>
      </c>
      <c r="G303" s="12">
        <v>3</v>
      </c>
      <c r="H303" s="11" t="s">
        <v>561</v>
      </c>
      <c r="I303" s="12">
        <v>6</v>
      </c>
      <c r="J303" s="12" t="s">
        <v>17</v>
      </c>
      <c r="K303" s="12">
        <v>0</v>
      </c>
    </row>
    <row r="304" spans="1:11" ht="45" x14ac:dyDescent="0.25">
      <c r="A304" s="9" t="s">
        <v>578</v>
      </c>
      <c r="B304" s="9" t="s">
        <v>579</v>
      </c>
      <c r="C304" s="9" t="s">
        <v>580</v>
      </c>
      <c r="D304" s="9" t="s">
        <v>13</v>
      </c>
      <c r="E304" s="10" t="s">
        <v>14</v>
      </c>
      <c r="F304" s="10" t="s">
        <v>581</v>
      </c>
      <c r="G304" s="12">
        <v>9</v>
      </c>
      <c r="H304" s="12" t="s">
        <v>154</v>
      </c>
      <c r="I304" s="12">
        <v>25</v>
      </c>
      <c r="J304" s="12" t="s">
        <v>17</v>
      </c>
      <c r="K304" s="11">
        <v>0</v>
      </c>
    </row>
    <row r="305" spans="1:11" ht="45" x14ac:dyDescent="0.25">
      <c r="A305" s="9" t="s">
        <v>582</v>
      </c>
      <c r="B305" s="9" t="s">
        <v>379</v>
      </c>
      <c r="C305" s="9" t="s">
        <v>583</v>
      </c>
      <c r="D305" s="9" t="s">
        <v>13</v>
      </c>
      <c r="E305" s="10" t="s">
        <v>14</v>
      </c>
      <c r="F305" s="10" t="s">
        <v>581</v>
      </c>
      <c r="G305" s="12">
        <v>9</v>
      </c>
      <c r="H305" s="12" t="s">
        <v>193</v>
      </c>
      <c r="I305" s="12">
        <v>24</v>
      </c>
      <c r="J305" s="12" t="s">
        <v>17</v>
      </c>
      <c r="K305" s="11">
        <v>0</v>
      </c>
    </row>
    <row r="306" spans="1:11" ht="45" x14ac:dyDescent="0.25">
      <c r="A306" s="9" t="s">
        <v>584</v>
      </c>
      <c r="B306" s="9" t="s">
        <v>84</v>
      </c>
      <c r="C306" s="9" t="s">
        <v>585</v>
      </c>
      <c r="D306" s="9" t="s">
        <v>13</v>
      </c>
      <c r="E306" s="10" t="s">
        <v>14</v>
      </c>
      <c r="F306" s="10" t="s">
        <v>581</v>
      </c>
      <c r="G306" s="12">
        <v>11</v>
      </c>
      <c r="H306" s="12" t="s">
        <v>193</v>
      </c>
      <c r="I306" s="12">
        <v>30</v>
      </c>
      <c r="J306" s="12" t="s">
        <v>17</v>
      </c>
      <c r="K306" s="11">
        <v>0</v>
      </c>
    </row>
    <row r="307" spans="1:11" ht="45" x14ac:dyDescent="0.25">
      <c r="A307" s="9" t="s">
        <v>586</v>
      </c>
      <c r="B307" s="9" t="s">
        <v>23</v>
      </c>
      <c r="C307" s="9" t="s">
        <v>587</v>
      </c>
      <c r="D307" s="9" t="s">
        <v>13</v>
      </c>
      <c r="E307" s="10" t="s">
        <v>14</v>
      </c>
      <c r="F307" s="9" t="s">
        <v>588</v>
      </c>
      <c r="G307" s="12">
        <v>11</v>
      </c>
      <c r="H307" s="12" t="s">
        <v>193</v>
      </c>
      <c r="I307" s="12">
        <v>32</v>
      </c>
      <c r="J307" s="12" t="s">
        <v>17</v>
      </c>
      <c r="K307" s="11">
        <v>0</v>
      </c>
    </row>
    <row r="308" spans="1:11" ht="45" x14ac:dyDescent="0.25">
      <c r="A308" s="9" t="s">
        <v>589</v>
      </c>
      <c r="B308" s="9" t="s">
        <v>70</v>
      </c>
      <c r="C308" s="9" t="s">
        <v>590</v>
      </c>
      <c r="D308" s="9" t="s">
        <v>13</v>
      </c>
      <c r="E308" s="10" t="s">
        <v>14</v>
      </c>
      <c r="F308" s="10" t="s">
        <v>591</v>
      </c>
      <c r="G308" s="12">
        <v>8</v>
      </c>
      <c r="H308" s="12" t="s">
        <v>193</v>
      </c>
      <c r="I308" s="12">
        <v>23.1</v>
      </c>
      <c r="J308" s="12" t="s">
        <v>17</v>
      </c>
      <c r="K308" s="11">
        <v>0</v>
      </c>
    </row>
    <row r="309" spans="1:11" ht="45" x14ac:dyDescent="0.25">
      <c r="A309" s="9" t="s">
        <v>592</v>
      </c>
      <c r="B309" s="9" t="s">
        <v>199</v>
      </c>
      <c r="C309" s="9" t="s">
        <v>593</v>
      </c>
      <c r="D309" s="9" t="s">
        <v>13</v>
      </c>
      <c r="E309" s="10" t="s">
        <v>14</v>
      </c>
      <c r="F309" s="10" t="s">
        <v>591</v>
      </c>
      <c r="G309" s="12">
        <v>6</v>
      </c>
      <c r="H309" s="12" t="s">
        <v>193</v>
      </c>
      <c r="I309" s="12">
        <v>16.5</v>
      </c>
      <c r="J309" s="12" t="s">
        <v>17</v>
      </c>
      <c r="K309" s="11">
        <v>0</v>
      </c>
    </row>
    <row r="310" spans="1:11" ht="45" x14ac:dyDescent="0.25">
      <c r="A310" s="9" t="s">
        <v>594</v>
      </c>
      <c r="B310" s="9" t="s">
        <v>595</v>
      </c>
      <c r="C310" s="9" t="s">
        <v>596</v>
      </c>
      <c r="D310" s="9" t="s">
        <v>13</v>
      </c>
      <c r="E310" s="10" t="s">
        <v>14</v>
      </c>
      <c r="F310" s="10" t="s">
        <v>591</v>
      </c>
      <c r="G310" s="12">
        <v>2</v>
      </c>
      <c r="H310" s="11" t="s">
        <v>154</v>
      </c>
      <c r="I310" s="12">
        <v>5.2</v>
      </c>
      <c r="J310" s="12" t="s">
        <v>17</v>
      </c>
      <c r="K310" s="11">
        <v>0</v>
      </c>
    </row>
    <row r="311" spans="1:11" ht="45" x14ac:dyDescent="0.25">
      <c r="A311" s="9" t="s">
        <v>597</v>
      </c>
      <c r="B311" s="9" t="s">
        <v>102</v>
      </c>
      <c r="C311" s="9" t="s">
        <v>598</v>
      </c>
      <c r="D311" s="9" t="s">
        <v>13</v>
      </c>
      <c r="E311" s="10" t="s">
        <v>14</v>
      </c>
      <c r="F311" s="10" t="s">
        <v>599</v>
      </c>
      <c r="G311" s="12">
        <v>6</v>
      </c>
      <c r="H311" s="11" t="s">
        <v>154</v>
      </c>
      <c r="I311" s="12">
        <v>17</v>
      </c>
      <c r="J311" s="12" t="s">
        <v>17</v>
      </c>
      <c r="K311" s="12" t="s">
        <v>18</v>
      </c>
    </row>
    <row r="312" spans="1:11" ht="45" x14ac:dyDescent="0.25">
      <c r="A312" s="9"/>
      <c r="B312" s="9"/>
      <c r="C312" s="9"/>
      <c r="D312" s="9" t="s">
        <v>13</v>
      </c>
      <c r="E312" s="10" t="s">
        <v>14</v>
      </c>
      <c r="F312" s="10" t="s">
        <v>599</v>
      </c>
      <c r="G312" s="12">
        <v>15</v>
      </c>
      <c r="H312" s="12" t="s">
        <v>193</v>
      </c>
      <c r="I312" s="12">
        <v>44.4</v>
      </c>
      <c r="J312" s="12" t="s">
        <v>17</v>
      </c>
      <c r="K312" s="12">
        <f>6+15</f>
        <v>21</v>
      </c>
    </row>
    <row r="313" spans="1:11" ht="45" x14ac:dyDescent="0.25">
      <c r="A313" s="9" t="s">
        <v>600</v>
      </c>
      <c r="B313" s="9" t="s">
        <v>64</v>
      </c>
      <c r="C313" s="9" t="s">
        <v>601</v>
      </c>
      <c r="D313" s="9" t="s">
        <v>13</v>
      </c>
      <c r="E313" s="10" t="s">
        <v>14</v>
      </c>
      <c r="F313" s="10" t="s">
        <v>599</v>
      </c>
      <c r="G313" s="12">
        <v>15</v>
      </c>
      <c r="H313" s="12" t="s">
        <v>193</v>
      </c>
      <c r="I313" s="12">
        <v>44.4</v>
      </c>
      <c r="J313" s="12" t="s">
        <v>17</v>
      </c>
      <c r="K313" s="12">
        <v>0</v>
      </c>
    </row>
    <row r="314" spans="1:11" ht="45" x14ac:dyDescent="0.25">
      <c r="A314" s="9" t="s">
        <v>602</v>
      </c>
      <c r="B314" s="9" t="s">
        <v>603</v>
      </c>
      <c r="C314" s="9" t="s">
        <v>604</v>
      </c>
      <c r="D314" s="9" t="s">
        <v>13</v>
      </c>
      <c r="E314" s="10" t="s">
        <v>14</v>
      </c>
      <c r="F314" s="10" t="s">
        <v>599</v>
      </c>
      <c r="G314" s="12">
        <v>7</v>
      </c>
      <c r="H314" s="11" t="s">
        <v>605</v>
      </c>
      <c r="I314" s="12">
        <v>20.2</v>
      </c>
      <c r="J314" s="12" t="s">
        <v>17</v>
      </c>
      <c r="K314" s="12">
        <v>0</v>
      </c>
    </row>
    <row r="315" spans="1:11" ht="45" x14ac:dyDescent="0.25">
      <c r="A315" s="9" t="s">
        <v>606</v>
      </c>
      <c r="B315" s="9" t="s">
        <v>64</v>
      </c>
      <c r="C315" s="9" t="s">
        <v>607</v>
      </c>
      <c r="D315" s="9" t="s">
        <v>13</v>
      </c>
      <c r="E315" s="10" t="s">
        <v>14</v>
      </c>
      <c r="F315" s="10" t="s">
        <v>608</v>
      </c>
      <c r="G315" s="12">
        <v>7</v>
      </c>
      <c r="H315" s="12" t="s">
        <v>433</v>
      </c>
      <c r="I315" s="12">
        <v>20</v>
      </c>
      <c r="J315" s="12" t="s">
        <v>17</v>
      </c>
      <c r="K315" s="12" t="s">
        <v>18</v>
      </c>
    </row>
    <row r="316" spans="1:11" ht="45" x14ac:dyDescent="0.25">
      <c r="A316" s="9"/>
      <c r="B316" s="9"/>
      <c r="C316" s="9"/>
      <c r="D316" s="9" t="s">
        <v>13</v>
      </c>
      <c r="E316" s="10" t="s">
        <v>14</v>
      </c>
      <c r="F316" s="10" t="s">
        <v>609</v>
      </c>
      <c r="G316" s="12">
        <v>19</v>
      </c>
      <c r="H316" s="12" t="s">
        <v>433</v>
      </c>
      <c r="I316" s="12">
        <v>56</v>
      </c>
      <c r="J316" s="12" t="s">
        <v>17</v>
      </c>
      <c r="K316" s="12">
        <f>7+19</f>
        <v>26</v>
      </c>
    </row>
    <row r="317" spans="1:11" ht="45" x14ac:dyDescent="0.25">
      <c r="A317" s="9" t="s">
        <v>610</v>
      </c>
      <c r="B317" s="9" t="s">
        <v>61</v>
      </c>
      <c r="C317" s="9" t="s">
        <v>611</v>
      </c>
      <c r="D317" s="9" t="s">
        <v>13</v>
      </c>
      <c r="E317" s="10" t="s">
        <v>14</v>
      </c>
      <c r="F317" s="10" t="s">
        <v>609</v>
      </c>
      <c r="G317" s="12">
        <v>16</v>
      </c>
      <c r="H317" s="11" t="s">
        <v>515</v>
      </c>
      <c r="I317" s="12">
        <v>46.2</v>
      </c>
      <c r="J317" s="12" t="s">
        <v>17</v>
      </c>
      <c r="K317" s="12">
        <v>0</v>
      </c>
    </row>
    <row r="318" spans="1:11" ht="45" x14ac:dyDescent="0.25">
      <c r="A318" s="9" t="s">
        <v>612</v>
      </c>
      <c r="B318" s="9" t="s">
        <v>613</v>
      </c>
      <c r="C318" s="9" t="s">
        <v>614</v>
      </c>
      <c r="D318" s="9" t="s">
        <v>13</v>
      </c>
      <c r="E318" s="10" t="s">
        <v>14</v>
      </c>
      <c r="F318" s="10" t="s">
        <v>609</v>
      </c>
      <c r="G318" s="12">
        <v>5</v>
      </c>
      <c r="H318" s="12" t="s">
        <v>154</v>
      </c>
      <c r="I318" s="12">
        <v>13.81</v>
      </c>
      <c r="J318" s="12" t="s">
        <v>17</v>
      </c>
      <c r="K318" s="12">
        <v>0</v>
      </c>
    </row>
    <row r="319" spans="1:11" ht="45" x14ac:dyDescent="0.25">
      <c r="A319" s="9" t="s">
        <v>615</v>
      </c>
      <c r="B319" s="9" t="s">
        <v>80</v>
      </c>
      <c r="C319" s="9" t="s">
        <v>616</v>
      </c>
      <c r="D319" s="9" t="s">
        <v>13</v>
      </c>
      <c r="E319" s="10" t="s">
        <v>14</v>
      </c>
      <c r="F319" s="10" t="s">
        <v>617</v>
      </c>
      <c r="G319" s="12">
        <v>3</v>
      </c>
      <c r="H319" s="12" t="s">
        <v>193</v>
      </c>
      <c r="I319" s="12">
        <v>6</v>
      </c>
      <c r="J319" s="12" t="s">
        <v>17</v>
      </c>
      <c r="K319" s="12">
        <v>0</v>
      </c>
    </row>
    <row r="320" spans="1:11" ht="45" x14ac:dyDescent="0.25">
      <c r="A320" s="9" t="s">
        <v>618</v>
      </c>
      <c r="B320" s="9" t="s">
        <v>61</v>
      </c>
      <c r="C320" s="9" t="s">
        <v>619</v>
      </c>
      <c r="D320" s="9" t="s">
        <v>13</v>
      </c>
      <c r="E320" s="10" t="s">
        <v>14</v>
      </c>
      <c r="F320" s="10" t="s">
        <v>617</v>
      </c>
      <c r="G320" s="12">
        <v>7</v>
      </c>
      <c r="H320" s="12" t="s">
        <v>154</v>
      </c>
      <c r="I320" s="12">
        <v>20</v>
      </c>
      <c r="J320" s="12" t="s">
        <v>17</v>
      </c>
      <c r="K320" s="12" t="s">
        <v>18</v>
      </c>
    </row>
    <row r="321" spans="1:11" ht="45" x14ac:dyDescent="0.25">
      <c r="A321" s="9"/>
      <c r="B321" s="9"/>
      <c r="C321" s="9"/>
      <c r="D321" s="9" t="s">
        <v>13</v>
      </c>
      <c r="E321" s="10" t="s">
        <v>14</v>
      </c>
      <c r="F321" s="10" t="s">
        <v>617</v>
      </c>
      <c r="G321" s="12">
        <v>13</v>
      </c>
      <c r="H321" s="12" t="s">
        <v>193</v>
      </c>
      <c r="I321" s="12">
        <v>38</v>
      </c>
      <c r="J321" s="12" t="s">
        <v>17</v>
      </c>
      <c r="K321" s="12">
        <f>7+13</f>
        <v>20</v>
      </c>
    </row>
    <row r="322" spans="1:11" ht="45" x14ac:dyDescent="0.25">
      <c r="A322" s="9" t="s">
        <v>620</v>
      </c>
      <c r="B322" s="9" t="s">
        <v>66</v>
      </c>
      <c r="C322" s="9" t="s">
        <v>621</v>
      </c>
      <c r="D322" s="9" t="s">
        <v>13</v>
      </c>
      <c r="E322" s="10" t="s">
        <v>14</v>
      </c>
      <c r="F322" s="10" t="s">
        <v>617</v>
      </c>
      <c r="G322" s="12">
        <v>7</v>
      </c>
      <c r="H322" s="12" t="s">
        <v>193</v>
      </c>
      <c r="I322" s="12">
        <v>20</v>
      </c>
      <c r="J322" s="12" t="s">
        <v>17</v>
      </c>
      <c r="K322" s="12">
        <v>0</v>
      </c>
    </row>
    <row r="323" spans="1:11" x14ac:dyDescent="0.25">
      <c r="A323" s="9"/>
      <c r="B323" s="9"/>
      <c r="C323" s="9"/>
      <c r="D323" s="9"/>
      <c r="E323" s="10"/>
      <c r="F323" s="9"/>
      <c r="G323" s="12"/>
      <c r="H323" s="12"/>
      <c r="I323" s="12"/>
      <c r="J323" s="12"/>
      <c r="K323" s="12"/>
    </row>
    <row r="324" spans="1:11" x14ac:dyDescent="0.25">
      <c r="A324" s="9"/>
      <c r="B324" s="9"/>
      <c r="C324" s="9"/>
      <c r="D324" s="9"/>
      <c r="E324" s="10"/>
      <c r="F324" s="9"/>
      <c r="G324" s="12"/>
      <c r="H324" s="12"/>
      <c r="I324" s="12"/>
      <c r="J324" s="12"/>
      <c r="K324" s="12"/>
    </row>
    <row r="325" spans="1:11" x14ac:dyDescent="0.25">
      <c r="A325" s="9"/>
      <c r="B325" s="9"/>
      <c r="C325" s="9"/>
      <c r="D325" s="9"/>
      <c r="E325" s="10"/>
      <c r="F325" s="9"/>
      <c r="G325" s="12"/>
      <c r="H325" s="12"/>
      <c r="I325" s="12"/>
      <c r="J325" s="12"/>
      <c r="K325" s="12"/>
    </row>
    <row r="326" spans="1:11" x14ac:dyDescent="0.25">
      <c r="A326" s="9"/>
      <c r="B326" s="9"/>
      <c r="C326" s="9"/>
      <c r="D326" s="9"/>
      <c r="E326" s="10"/>
      <c r="F326" s="12"/>
      <c r="G326" s="12"/>
      <c r="H326" s="12"/>
      <c r="I326" s="12"/>
      <c r="J326" s="12"/>
      <c r="K326" s="12"/>
    </row>
    <row r="327" spans="1:11" x14ac:dyDescent="0.25">
      <c r="A327" s="9"/>
      <c r="B327" s="9"/>
      <c r="C327" s="9"/>
      <c r="D327" s="9"/>
      <c r="E327" s="10"/>
      <c r="F327" s="9"/>
      <c r="G327" s="12"/>
      <c r="H327" s="12"/>
      <c r="I327" s="12"/>
      <c r="J327" s="12"/>
      <c r="K327" s="12"/>
    </row>
    <row r="328" spans="1:11" x14ac:dyDescent="0.25">
      <c r="A328" s="9"/>
      <c r="B328" s="9"/>
      <c r="C328" s="9"/>
      <c r="D328" s="9"/>
      <c r="E328" s="10"/>
      <c r="F328" s="9"/>
      <c r="G328" s="12"/>
      <c r="H328" s="12"/>
      <c r="I328" s="12"/>
      <c r="J328" s="12"/>
      <c r="K328" s="12"/>
    </row>
    <row r="329" spans="1:11" x14ac:dyDescent="0.25">
      <c r="A329" s="9"/>
      <c r="B329" s="9"/>
      <c r="C329" s="9"/>
      <c r="D329" s="9"/>
      <c r="E329" s="10"/>
      <c r="F329" s="9"/>
      <c r="G329" s="12"/>
      <c r="H329" s="12"/>
      <c r="I329" s="12"/>
      <c r="J329" s="12"/>
      <c r="K329" s="12"/>
    </row>
    <row r="330" spans="1:11" x14ac:dyDescent="0.25">
      <c r="A330" s="9"/>
      <c r="B330" s="9"/>
      <c r="C330" s="9"/>
      <c r="D330" s="9"/>
      <c r="E330" s="10"/>
      <c r="F330" s="9"/>
      <c r="G330" s="12"/>
      <c r="H330" s="12"/>
      <c r="I330" s="12"/>
      <c r="J330" s="12"/>
      <c r="K330" s="12"/>
    </row>
    <row r="331" spans="1:11" x14ac:dyDescent="0.25">
      <c r="A331" s="9"/>
      <c r="B331" s="9"/>
      <c r="C331" s="9"/>
      <c r="D331" s="9"/>
      <c r="E331" s="10"/>
      <c r="F331" s="9"/>
      <c r="G331" s="12"/>
      <c r="H331" s="12"/>
      <c r="I331" s="12"/>
      <c r="J331" s="12"/>
      <c r="K331" s="12"/>
    </row>
    <row r="332" spans="1:11" x14ac:dyDescent="0.25">
      <c r="A332" s="9"/>
      <c r="B332" s="9"/>
      <c r="C332" s="9"/>
      <c r="D332" s="9"/>
      <c r="E332" s="10"/>
      <c r="F332" s="9"/>
      <c r="G332" s="12"/>
      <c r="H332" s="12"/>
      <c r="I332" s="12"/>
      <c r="J332" s="12"/>
      <c r="K332" s="12"/>
    </row>
    <row r="333" spans="1:11" x14ac:dyDescent="0.25">
      <c r="A333" s="9"/>
      <c r="B333" s="9"/>
      <c r="C333" s="9"/>
      <c r="D333" s="9"/>
      <c r="E333" s="10"/>
      <c r="F333" s="9"/>
      <c r="G333" s="12"/>
      <c r="H333" s="12"/>
      <c r="I333" s="12"/>
      <c r="J333" s="12"/>
      <c r="K333" s="12"/>
    </row>
    <row r="334" spans="1:11" x14ac:dyDescent="0.25">
      <c r="A334" s="9"/>
      <c r="B334" s="9"/>
      <c r="C334" s="9"/>
      <c r="D334" s="9"/>
      <c r="E334" s="10"/>
      <c r="F334" s="9"/>
      <c r="G334" s="12"/>
      <c r="H334" s="12"/>
      <c r="I334" s="12"/>
      <c r="J334" s="12"/>
      <c r="K334" s="12"/>
    </row>
    <row r="335" spans="1:11" x14ac:dyDescent="0.25">
      <c r="A335" s="9"/>
      <c r="B335" s="9"/>
      <c r="C335" s="9"/>
      <c r="D335" s="9"/>
      <c r="E335" s="10"/>
      <c r="F335" s="9"/>
      <c r="G335" s="12"/>
      <c r="H335" s="12"/>
      <c r="I335" s="12"/>
      <c r="J335" s="12"/>
      <c r="K335" s="12"/>
    </row>
    <row r="336" spans="1:11" x14ac:dyDescent="0.25">
      <c r="A336" s="9"/>
      <c r="B336" s="9"/>
      <c r="C336" s="9"/>
      <c r="D336" s="9"/>
      <c r="E336" s="10"/>
      <c r="F336" s="9"/>
      <c r="G336" s="12"/>
      <c r="H336" s="12"/>
      <c r="I336" s="12"/>
      <c r="J336" s="12"/>
      <c r="K336" s="12"/>
    </row>
    <row r="337" spans="1:11" x14ac:dyDescent="0.25">
      <c r="A337" s="9"/>
      <c r="B337" s="9"/>
      <c r="C337" s="9"/>
      <c r="D337" s="9"/>
      <c r="E337" s="10"/>
      <c r="F337" s="9"/>
      <c r="G337" s="12"/>
      <c r="H337" s="12"/>
      <c r="I337" s="12"/>
      <c r="J337" s="12"/>
      <c r="K337" s="12"/>
    </row>
    <row r="338" spans="1:11" x14ac:dyDescent="0.25">
      <c r="A338" s="9"/>
      <c r="B338" s="9"/>
      <c r="C338" s="9"/>
      <c r="D338" s="9"/>
      <c r="E338" s="10"/>
      <c r="F338" s="9"/>
      <c r="G338" s="12"/>
      <c r="H338" s="12"/>
      <c r="I338" s="12"/>
      <c r="J338" s="12"/>
      <c r="K338" s="12"/>
    </row>
    <row r="339" spans="1:11" x14ac:dyDescent="0.25">
      <c r="A339" s="9"/>
      <c r="B339" s="9"/>
      <c r="C339" s="9"/>
      <c r="D339" s="9"/>
      <c r="E339" s="10"/>
      <c r="F339" s="9"/>
      <c r="G339" s="12"/>
      <c r="H339" s="12"/>
      <c r="I339" s="12"/>
      <c r="J339" s="12"/>
      <c r="K339" s="12"/>
    </row>
    <row r="340" spans="1:11" x14ac:dyDescent="0.25">
      <c r="A340" s="9"/>
      <c r="B340" s="9"/>
      <c r="C340" s="9"/>
      <c r="D340" s="9"/>
      <c r="E340" s="10"/>
      <c r="F340" s="9"/>
      <c r="G340" s="12"/>
      <c r="H340" s="12"/>
      <c r="I340" s="12"/>
      <c r="J340" s="12"/>
      <c r="K340" s="12"/>
    </row>
    <row r="341" spans="1:11" x14ac:dyDescent="0.25">
      <c r="A341" s="9"/>
      <c r="B341" s="9"/>
      <c r="C341" s="9"/>
      <c r="D341" s="9"/>
      <c r="E341" s="10"/>
      <c r="F341" s="9"/>
      <c r="G341" s="12"/>
      <c r="H341" s="12"/>
      <c r="I341" s="12"/>
      <c r="J341" s="12"/>
      <c r="K341" s="12"/>
    </row>
    <row r="342" spans="1:11" x14ac:dyDescent="0.25">
      <c r="A342" s="9"/>
      <c r="B342" s="9"/>
      <c r="C342" s="9"/>
      <c r="D342" s="9"/>
      <c r="E342" s="10"/>
      <c r="F342" s="9"/>
      <c r="G342" s="12"/>
      <c r="H342" s="12"/>
      <c r="I342" s="12"/>
      <c r="J342" s="12"/>
      <c r="K342" s="12"/>
    </row>
    <row r="343" spans="1:11" x14ac:dyDescent="0.25">
      <c r="A343" s="9"/>
      <c r="B343" s="9"/>
      <c r="C343" s="9"/>
      <c r="D343" s="9"/>
      <c r="E343" s="10"/>
      <c r="F343" s="9"/>
      <c r="G343" s="12"/>
      <c r="H343" s="12"/>
      <c r="I343" s="12"/>
      <c r="J343" s="12"/>
      <c r="K343" s="12"/>
    </row>
    <row r="344" spans="1:11" x14ac:dyDescent="0.25">
      <c r="A344" s="9"/>
      <c r="B344" s="9"/>
      <c r="C344" s="9"/>
      <c r="D344" s="9"/>
      <c r="E344" s="10"/>
      <c r="F344" s="9"/>
      <c r="G344" s="12"/>
      <c r="H344" s="12"/>
      <c r="I344" s="12"/>
      <c r="J344" s="12"/>
      <c r="K344" s="12"/>
    </row>
    <row r="345" spans="1:11" x14ac:dyDescent="0.25">
      <c r="A345" s="9"/>
      <c r="B345" s="9"/>
      <c r="C345" s="9"/>
      <c r="D345" s="9"/>
      <c r="E345" s="10"/>
      <c r="F345" s="9"/>
      <c r="G345" s="12"/>
      <c r="H345" s="12"/>
      <c r="I345" s="12"/>
      <c r="J345" s="12"/>
      <c r="K345" s="12"/>
    </row>
    <row r="346" spans="1:11" x14ac:dyDescent="0.25">
      <c r="A346" s="9"/>
      <c r="B346" s="9"/>
      <c r="C346" s="9"/>
      <c r="D346" s="9"/>
      <c r="E346" s="10"/>
      <c r="F346" s="9"/>
      <c r="G346" s="12"/>
      <c r="H346" s="12"/>
      <c r="I346" s="12"/>
      <c r="J346" s="12"/>
      <c r="K346" s="12"/>
    </row>
    <row r="347" spans="1:11" x14ac:dyDescent="0.25">
      <c r="A347" s="9"/>
      <c r="B347" s="9"/>
      <c r="C347" s="9"/>
      <c r="D347" s="9"/>
      <c r="E347" s="10"/>
      <c r="F347" s="9"/>
      <c r="G347" s="12"/>
      <c r="H347" s="12"/>
      <c r="I347" s="12"/>
      <c r="J347" s="12"/>
      <c r="K347" s="12"/>
    </row>
    <row r="348" spans="1:11" x14ac:dyDescent="0.25">
      <c r="A348" s="9"/>
      <c r="B348" s="9"/>
      <c r="C348" s="9"/>
      <c r="D348" s="9"/>
      <c r="E348" s="10"/>
      <c r="F348" s="9"/>
      <c r="G348" s="12"/>
      <c r="H348" s="12"/>
      <c r="I348" s="12"/>
      <c r="J348" s="12"/>
      <c r="K348" s="12"/>
    </row>
    <row r="349" spans="1:11" x14ac:dyDescent="0.25">
      <c r="A349" s="9"/>
      <c r="B349" s="9"/>
      <c r="C349" s="9"/>
      <c r="D349" s="9"/>
      <c r="E349" s="10"/>
      <c r="F349" s="9"/>
      <c r="G349" s="12"/>
      <c r="H349" s="12"/>
      <c r="I349" s="12"/>
      <c r="J349" s="12"/>
      <c r="K349" s="12"/>
    </row>
    <row r="350" spans="1:11" x14ac:dyDescent="0.25">
      <c r="A350" s="9"/>
      <c r="B350" s="9"/>
      <c r="C350" s="9"/>
      <c r="D350" s="9"/>
      <c r="E350" s="10"/>
      <c r="F350" s="9"/>
      <c r="G350" s="12"/>
      <c r="H350" s="12"/>
      <c r="I350" s="12"/>
      <c r="J350" s="12"/>
      <c r="K350" s="12"/>
    </row>
    <row r="351" spans="1:11" x14ac:dyDescent="0.25">
      <c r="A351" s="9"/>
      <c r="B351" s="9"/>
      <c r="C351" s="9"/>
      <c r="D351" s="9"/>
      <c r="E351" s="10"/>
      <c r="F351" s="9"/>
      <c r="G351" s="12"/>
      <c r="H351" s="12"/>
      <c r="I351" s="12"/>
      <c r="J351" s="12"/>
      <c r="K351" s="12"/>
    </row>
  </sheetData>
  <mergeCells count="2">
    <mergeCell ref="B1:K1"/>
    <mergeCell ref="B2:K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Dobrovolníci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</dc:creator>
  <cp:lastModifiedBy>Ekonom</cp:lastModifiedBy>
  <dcterms:created xsi:type="dcterms:W3CDTF">2019-09-03T12:10:50Z</dcterms:created>
  <dcterms:modified xsi:type="dcterms:W3CDTF">2019-09-03T12:15:53Z</dcterms:modified>
</cp:coreProperties>
</file>