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965" windowWidth="19020" windowHeight="11160" activeTab="4"/>
  </bookViews>
  <sheets>
    <sheet name="Štatistika kraje ZŠ" sheetId="1" r:id="rId1"/>
    <sheet name="Štatistika kraje SŠ" sheetId="2" r:id="rId2"/>
    <sheet name="Grafy ZŠ" sheetId="3" r:id="rId3"/>
    <sheet name="Grafy SŠ" sheetId="4" r:id="rId4"/>
    <sheet name="športy v % SŠ" sheetId="5" r:id="rId5"/>
    <sheet name="športy v % ZŠ" sheetId="6" r:id="rId6"/>
  </sheets>
  <definedNames>
    <definedName name="_xlnm.Print_Area" localSheetId="3">'Grafy SŠ'!$A$1:$M$73</definedName>
    <definedName name="_xlnm.Print_Area" localSheetId="2">'Grafy ZŠ'!$A$1:$M$71</definedName>
    <definedName name="_xlnm.Print_Area" localSheetId="4">'športy v % SŠ'!$B$2:$Z$32</definedName>
    <definedName name="_xlnm.Print_Area" localSheetId="5">'športy v % ZŠ'!$A$1:$Y$31</definedName>
    <definedName name="_xlnm.Print_Area" localSheetId="1">'Štatistika kraje SŠ'!$A$1:$Z$69</definedName>
    <definedName name="_xlnm.Print_Area" localSheetId="0">'Štatistika kraje ZŠ'!$A$1:$AA$71</definedName>
  </definedNames>
  <calcPr fullCalcOnLoad="1"/>
</workbook>
</file>

<file path=xl/sharedStrings.xml><?xml version="1.0" encoding="utf-8"?>
<sst xmlns="http://schemas.openxmlformats.org/spreadsheetml/2006/main" count="261" uniqueCount="72">
  <si>
    <t>Názov súťaže</t>
  </si>
  <si>
    <t>ZÁKLADNÉ ŠKOLY</t>
  </si>
  <si>
    <t>počet škôl</t>
  </si>
  <si>
    <t>počet 
súťažiacich</t>
  </si>
  <si>
    <t>SPOLU:</t>
  </si>
  <si>
    <t>počet škôl v SR</t>
  </si>
  <si>
    <t>BA KRAJ</t>
  </si>
  <si>
    <t>SLOVENSKO</t>
  </si>
  <si>
    <t>BB KRAJ</t>
  </si>
  <si>
    <t>KE KRAJ</t>
  </si>
  <si>
    <t xml:space="preserve">počet 
súťažiacich </t>
  </si>
  <si>
    <t xml:space="preserve">počet škôl </t>
  </si>
  <si>
    <t>PO KRAJ</t>
  </si>
  <si>
    <t>TN KRAJ</t>
  </si>
  <si>
    <t>NR KRAJ</t>
  </si>
  <si>
    <t xml:space="preserve">TT KRAJ </t>
  </si>
  <si>
    <t>ZA KRAJ</t>
  </si>
  <si>
    <t>%</t>
  </si>
  <si>
    <t>KRAJ</t>
  </si>
  <si>
    <t>počet žiakov</t>
  </si>
  <si>
    <t>BA kraj</t>
  </si>
  <si>
    <t>TT kraj</t>
  </si>
  <si>
    <t>KE kraj</t>
  </si>
  <si>
    <t>BB kraj</t>
  </si>
  <si>
    <t>NR kraj</t>
  </si>
  <si>
    <t>ZA kraj</t>
  </si>
  <si>
    <t>PO kraj</t>
  </si>
  <si>
    <t>TN kraj</t>
  </si>
  <si>
    <t>Graf podľa počtu škôl</t>
  </si>
  <si>
    <t>Graf podľa počtu žiakov</t>
  </si>
  <si>
    <t>Graf  v % podľa počtu škôl</t>
  </si>
  <si>
    <t>Graf v % podľa počtu žiakov</t>
  </si>
  <si>
    <t>Stredné školy</t>
  </si>
  <si>
    <t>Slovensko</t>
  </si>
  <si>
    <t>počet škôl 
(%)</t>
  </si>
  <si>
    <t>počet 
súťažiacich
(%)</t>
  </si>
  <si>
    <t>počet škôl 
v %</t>
  </si>
  <si>
    <t>počet 
súťažiacich
v %</t>
  </si>
  <si>
    <t>počet zapojených škôl 
(%) k počtu ZŠ v SR</t>
  </si>
  <si>
    <t>počet zapojených
súťažiacich
(%) k počtu žiakov ZŠ v SR</t>
  </si>
  <si>
    <t>počet zapojených škôl 
(%) k počtu SŠ v SR</t>
  </si>
  <si>
    <t>počet zapojených
súťažiacich
(%) k počtu žiakov SŠ v SR</t>
  </si>
  <si>
    <t>Vybíjaná najmladších žiakov</t>
  </si>
  <si>
    <t>Futsal žiakov ZŠ</t>
  </si>
  <si>
    <t>Školské dni športu</t>
  </si>
  <si>
    <t>Streľba zo vzduchovky st. žiaci a žiačky</t>
  </si>
  <si>
    <t>Streľba zo vzduchovky ml. žiaci a žiačky</t>
  </si>
  <si>
    <t>Silový päťboj</t>
  </si>
  <si>
    <t>počet ZŠ 
údaj z UIPŠ
k 15.9.2016</t>
  </si>
  <si>
    <t>počet žiakov ZŠ
údaj z UIPŠ
k 15.9.2016</t>
  </si>
  <si>
    <t>I. supeň</t>
  </si>
  <si>
    <t>Zimná Kalokagatia</t>
  </si>
  <si>
    <t xml:space="preserve"> FC žiačok</t>
  </si>
  <si>
    <t>FC žiakov</t>
  </si>
  <si>
    <t>Štatistika účasti školských športových súťaží žiakov podľa krajov  pre školský rok 2016/2017 podporovaných MŠVVaŠ SR
(údaje sú získané zo školského portálu)</t>
  </si>
  <si>
    <r>
      <rPr>
        <sz val="12"/>
        <color indexed="8"/>
        <rFont val="Times New Roman"/>
        <family val="1"/>
      </rPr>
      <t>Štatistika účasti školských športových súťaží žiakov podľa krajov  pre školský rok 2016/2017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podporovaných</t>
    </r>
    <r>
      <rPr>
        <sz val="12"/>
        <color indexed="8"/>
        <rFont val="Times New Roman"/>
        <family val="1"/>
      </rPr>
      <t xml:space="preserve"> MŠVVaŠ SR
(údaje sú získané zo školského portálu)</t>
    </r>
  </si>
  <si>
    <t>Obr. 13 Počet zapojených ZŠ do športových súťaží podporovaných MŠVVaŠ SR v šk. roku 2016/2017 podľa krajov</t>
  </si>
  <si>
    <t>Obr. 14 Počet žiakov ZŠ zapojených do športových súťaží podporovaných MŠVVaŠ SR v šk. roku 2016/2017 podľa krajov</t>
  </si>
  <si>
    <t>Obr. 15 Zapojenie ZŠ do športových súťaží podporovaných MŠVVaŠ SR v šk. roku 2016/2017 (%) podľa krajov</t>
  </si>
  <si>
    <t xml:space="preserve">Obr. 16 Zapojenie žiakov ZŠ do športových súťaží podporovaných MŠVVaŠ SR  v šk. roku 2016/2017 (%) podľa krajov </t>
  </si>
  <si>
    <r>
      <t>Štatistika účasti školských športových súťaží žiakov podľa krajov  pre školský rok 2016/2017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podporovaných</t>
    </r>
    <r>
      <rPr>
        <sz val="12"/>
        <color indexed="8"/>
        <rFont val="Times New Roman"/>
        <family val="1"/>
      </rPr>
      <t xml:space="preserve">  MŠVVaŠ SR
(údaje sú získané zo školského portálu)</t>
    </r>
  </si>
  <si>
    <t>počet SŠ 
údaj z UIPŠ
k 15.9.2016</t>
  </si>
  <si>
    <t>počet žiakov SŠ
údaj z UIPŠ
k 15.9.2016</t>
  </si>
  <si>
    <t>Obr. 17 Počet zapojených SŠ do športových súťaží podporovaných MŠVVaŠ SR v šk. roku 2016/2017 podľa krajov</t>
  </si>
  <si>
    <t>Obr. 18 počet žiakov SŠ zapojených do športových súťaží podporovaných MŠVVaŠ SR v šk. roku 2016/2017 podľa krajov</t>
  </si>
  <si>
    <t>Obr. 19 Zapojenie SŠ do športových súťaží podporovaných MŠVVaŠ SR v šk. roku 2016/2017 (%) podľa krajov</t>
  </si>
  <si>
    <t>Obr. 20 Zapojenie žiakov SŠ do športových súťaží podporovaných MŠVVaŠ SR v šk. roku 2016/2017 (%) podľa krajov</t>
  </si>
  <si>
    <t>Obr. 22 Počet žiakov SŠ v % zapojených do ŠŠS podporovaných MŠVVaŠ SR v šk. roku 2016/2017 k počtu škôl v SR k 15.9.2016 (údaj z UIPŠ)</t>
  </si>
  <si>
    <t>Obr. 21 Počet škôl SŠ v % zapojených do ŠŠS podporovaných MŠVVaŠ SR v šk. roku 2016/2017 k počtu škôl v SR k 15.9.2016 (údaj z UIPŠ)</t>
  </si>
  <si>
    <t>Obr. 23 Počet škôl ZŠ v % zapojených do ŠŠS podporovaných MŠVVaŠ SR v šk. roku 2016/2017 k počtu škôl v SR k 15.9.2016 (údaj z UIPŠ)</t>
  </si>
  <si>
    <t>Obr. 24 Počet žiakov ZŠ v % zapojených do ŠŠS podporovaných MŠVVaŠ SR v šk. roku 2016/2017 k počtu škôl v SR k 15.9.2016 (údaj z UIPŠ)</t>
  </si>
  <si>
    <t>Štatistika účasti školských športových súťaží žiakov podľa krajov  pre školský rok 2016/2017 
podporovaných MŠVVaŠ SR
(údaje sú získané zo školského portálu)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</si>
</sst>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mmm/yyyy"/>
    <numFmt numFmtId="179" formatCode="[$-41B]d\.\ mmmm\ yyyy"/>
    <numFmt numFmtId="180" formatCode="d/m/yyyy;@"/>
    <numFmt numFmtId="181" formatCode="#,##0.00_ ;[Red]\-#,##0.00\ "/>
    <numFmt numFmtId="182" formatCode="#,##0_ ;[Red]\-#,##0\ "/>
    <numFmt numFmtId="183" formatCode="0_ ;[Red]\-0\ "/>
    <numFmt numFmtId="184" formatCode="0.0%"/>
  </numFmts>
  <fonts count="7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3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3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8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4" fillId="0" borderId="0" xfId="0" applyFont="1" applyFill="1" applyAlignment="1">
      <alignment horizontal="left" vertical="top" wrapText="1"/>
    </xf>
    <xf numFmtId="0" fontId="6" fillId="8" borderId="10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82" fontId="8" fillId="0" borderId="10" xfId="0" applyNumberFormat="1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 wrapText="1"/>
    </xf>
    <xf numFmtId="182" fontId="2" fillId="0" borderId="10" xfId="0" applyNumberFormat="1" applyFont="1" applyBorder="1" applyAlignment="1">
      <alignment wrapText="1"/>
    </xf>
    <xf numFmtId="182" fontId="1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textRotation="90" wrapText="1"/>
    </xf>
    <xf numFmtId="181" fontId="8" fillId="0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 wrapText="1"/>
    </xf>
    <xf numFmtId="182" fontId="9" fillId="32" borderId="0" xfId="0" applyNumberFormat="1" applyFont="1" applyFill="1" applyBorder="1" applyAlignment="1">
      <alignment wrapText="1"/>
    </xf>
    <xf numFmtId="182" fontId="6" fillId="32" borderId="0" xfId="0" applyNumberFormat="1" applyFont="1" applyFill="1" applyBorder="1" applyAlignment="1">
      <alignment wrapText="1"/>
    </xf>
    <xf numFmtId="0" fontId="1" fillId="32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2" fillId="8" borderId="10" xfId="0" applyFont="1" applyFill="1" applyBorder="1" applyAlignment="1">
      <alignment vertical="center" textRotation="90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182" fontId="4" fillId="0" borderId="10" xfId="0" applyNumberFormat="1" applyFont="1" applyFill="1" applyBorder="1" applyAlignment="1">
      <alignment horizontal="center" wrapText="1"/>
    </xf>
    <xf numFmtId="8" fontId="2" fillId="0" borderId="0" xfId="0" applyNumberFormat="1" applyFont="1" applyBorder="1" applyAlignment="1">
      <alignment/>
    </xf>
    <xf numFmtId="182" fontId="4" fillId="32" borderId="10" xfId="0" applyNumberFormat="1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0" fontId="67" fillId="8" borderId="10" xfId="0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6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5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10" xfId="0" applyNumberFormat="1" applyFont="1" applyBorder="1" applyAlignment="1">
      <alignment wrapText="1"/>
    </xf>
    <xf numFmtId="182" fontId="7" fillId="0" borderId="10" xfId="0" applyNumberFormat="1" applyFont="1" applyBorder="1" applyAlignment="1">
      <alignment wrapText="1"/>
    </xf>
    <xf numFmtId="181" fontId="4" fillId="0" borderId="10" xfId="0" applyNumberFormat="1" applyFont="1" applyFill="1" applyBorder="1" applyAlignment="1">
      <alignment horizontal="center" wrapText="1"/>
    </xf>
    <xf numFmtId="182" fontId="68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18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181" fontId="4" fillId="33" borderId="10" xfId="0" applyNumberFormat="1" applyFont="1" applyFill="1" applyBorder="1" applyAlignment="1">
      <alignment horizontal="center" wrapText="1"/>
    </xf>
    <xf numFmtId="0" fontId="69" fillId="8" borderId="10" xfId="0" applyFont="1" applyFill="1" applyBorder="1" applyAlignment="1">
      <alignment horizontal="center"/>
    </xf>
    <xf numFmtId="0" fontId="67" fillId="8" borderId="11" xfId="0" applyFont="1" applyFill="1" applyBorder="1" applyAlignment="1">
      <alignment horizontal="center" wrapText="1"/>
    </xf>
    <xf numFmtId="0" fontId="67" fillId="8" borderId="12" xfId="0" applyFont="1" applyFill="1" applyBorder="1" applyAlignment="1">
      <alignment horizontal="center" wrapText="1"/>
    </xf>
    <xf numFmtId="8" fontId="11" fillId="0" borderId="0" xfId="15" applyNumberFormat="1" applyFont="1" applyFill="1" applyBorder="1" applyAlignment="1">
      <alignment horizontal="center" wrapText="1"/>
    </xf>
    <xf numFmtId="8" fontId="70" fillId="0" borderId="0" xfId="15" applyNumberFormat="1" applyFont="1" applyFill="1" applyBorder="1" applyAlignment="1">
      <alignment horizontal="center" wrapText="1"/>
    </xf>
    <xf numFmtId="0" fontId="67" fillId="8" borderId="13" xfId="0" applyFont="1" applyFill="1" applyBorder="1" applyAlignment="1">
      <alignment horizontal="center" wrapText="1"/>
    </xf>
    <xf numFmtId="0" fontId="67" fillId="8" borderId="0" xfId="0" applyFont="1" applyFill="1" applyBorder="1" applyAlignment="1">
      <alignment horizontal="center" wrapText="1"/>
    </xf>
    <xf numFmtId="0" fontId="67" fillId="8" borderId="10" xfId="0" applyFont="1" applyFill="1" applyBorder="1" applyAlignment="1">
      <alignment horizontal="center"/>
    </xf>
    <xf numFmtId="0" fontId="67" fillId="8" borderId="10" xfId="0" applyFont="1" applyFill="1" applyBorder="1" applyAlignment="1">
      <alignment horizontal="center" wrapText="1"/>
    </xf>
    <xf numFmtId="0" fontId="71" fillId="8" borderId="10" xfId="0" applyFont="1" applyFill="1" applyBorder="1" applyAlignment="1">
      <alignment horizontal="center" wrapText="1"/>
    </xf>
    <xf numFmtId="0" fontId="71" fillId="8" borderId="10" xfId="0" applyFont="1" applyFill="1" applyBorder="1" applyAlignment="1">
      <alignment horizontal="center"/>
    </xf>
    <xf numFmtId="0" fontId="64" fillId="0" borderId="0" xfId="0" applyFont="1" applyAlignment="1">
      <alignment horizontal="left" vertical="top" wrapText="1"/>
    </xf>
    <xf numFmtId="8" fontId="72" fillId="0" borderId="0" xfId="15" applyNumberFormat="1" applyFont="1" applyFill="1" applyBorder="1" applyAlignment="1">
      <alignment horizontal="center" wrapText="1"/>
    </xf>
    <xf numFmtId="182" fontId="66" fillId="0" borderId="10" xfId="0" applyNumberFormat="1" applyFont="1" applyFill="1" applyBorder="1" applyAlignment="1">
      <alignment horizontal="center" wrapText="1"/>
    </xf>
    <xf numFmtId="181" fontId="66" fillId="0" borderId="10" xfId="0" applyNumberFormat="1" applyFont="1" applyFill="1" applyBorder="1" applyAlignment="1">
      <alignment horizontal="center"/>
    </xf>
    <xf numFmtId="181" fontId="66" fillId="0" borderId="10" xfId="0" applyNumberFormat="1" applyFont="1" applyFill="1" applyBorder="1" applyAlignment="1">
      <alignment horizontal="center" wrapText="1"/>
    </xf>
    <xf numFmtId="0" fontId="64" fillId="8" borderId="10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73" fillId="0" borderId="10" xfId="0" applyFont="1" applyBorder="1" applyAlignment="1">
      <alignment wrapText="1"/>
    </xf>
    <xf numFmtId="182" fontId="73" fillId="0" borderId="10" xfId="0" applyNumberFormat="1" applyFont="1" applyBorder="1" applyAlignment="1">
      <alignment horizontal="center" wrapText="1"/>
    </xf>
    <xf numFmtId="181" fontId="4" fillId="32" borderId="10" xfId="0" applyNumberFormat="1" applyFont="1" applyFill="1" applyBorder="1" applyAlignment="1">
      <alignment horizontal="center" wrapText="1"/>
    </xf>
    <xf numFmtId="181" fontId="73" fillId="32" borderId="10" xfId="0" applyNumberFormat="1" applyFont="1" applyFill="1" applyBorder="1" applyAlignment="1">
      <alignment horizontal="center" wrapText="1"/>
    </xf>
    <xf numFmtId="181" fontId="73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8" borderId="0" xfId="0" applyFont="1" applyFill="1" applyAlignment="1">
      <alignment/>
    </xf>
    <xf numFmtId="0" fontId="12" fillId="8" borderId="10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8" fontId="74" fillId="0" borderId="0" xfId="15" applyNumberFormat="1" applyFont="1" applyFill="1" applyBorder="1" applyAlignment="1">
      <alignment horizontal="center" vertical="center" wrapText="1"/>
    </xf>
    <xf numFmtId="8" fontId="70" fillId="0" borderId="0" xfId="15" applyNumberFormat="1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wrapText="1"/>
    </xf>
    <xf numFmtId="0" fontId="67" fillId="8" borderId="15" xfId="0" applyFont="1" applyFill="1" applyBorder="1" applyAlignment="1">
      <alignment horizontal="center" wrapText="1"/>
    </xf>
    <xf numFmtId="0" fontId="67" fillId="8" borderId="11" xfId="0" applyFont="1" applyFill="1" applyBorder="1" applyAlignment="1">
      <alignment horizontal="center"/>
    </xf>
    <xf numFmtId="0" fontId="67" fillId="8" borderId="12" xfId="0" applyFont="1" applyFill="1" applyBorder="1" applyAlignment="1">
      <alignment horizontal="center"/>
    </xf>
    <xf numFmtId="18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82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182" fontId="68" fillId="32" borderId="10" xfId="0" applyNumberFormat="1" applyFont="1" applyFill="1" applyBorder="1" applyAlignment="1">
      <alignment horizontal="center" wrapText="1"/>
    </xf>
    <xf numFmtId="182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182" fontId="12" fillId="32" borderId="10" xfId="0" applyNumberFormat="1" applyFont="1" applyFill="1" applyBorder="1" applyAlignment="1">
      <alignment/>
    </xf>
    <xf numFmtId="2" fontId="12" fillId="32" borderId="10" xfId="0" applyNumberFormat="1" applyFont="1" applyFill="1" applyBorder="1" applyAlignment="1">
      <alignment horizontal="center"/>
    </xf>
    <xf numFmtId="182" fontId="73" fillId="32" borderId="10" xfId="0" applyNumberFormat="1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35"/>
          <c:w val="0.968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'Štatistika kraje ZŠ'!$C$16</c:f>
              <c:strCache>
                <c:ptCount val="1"/>
                <c:pt idx="0">
                  <c:v>počet škôl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ZŠ'!$B$17:$B$24</c:f>
              <c:strCache/>
            </c:strRef>
          </c:cat>
          <c:val>
            <c:numRef>
              <c:f>'Štatistika kraje ZŠ'!$C$17:$C$24</c:f>
              <c:numCache/>
            </c:numRef>
          </c:val>
          <c:shape val="box"/>
        </c:ser>
        <c:shape val="box"/>
        <c:axId val="12913811"/>
        <c:axId val="49115436"/>
      </c:bar3DChart>
      <c:catAx>
        <c:axId val="12913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15436"/>
        <c:crosses val="autoZero"/>
        <c:auto val="1"/>
        <c:lblOffset val="100"/>
        <c:tickLblSkip val="1"/>
        <c:noMultiLvlLbl val="0"/>
      </c:catAx>
      <c:valAx>
        <c:axId val="49115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13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725"/>
          <c:w val="0.9705"/>
          <c:h val="0.921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ZŠ'!$D$29</c:f>
              <c:strCache>
                <c:ptCount val="1"/>
                <c:pt idx="0">
                  <c:v>počet žiakov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ZŠ'!$B$30:$B$37</c:f>
              <c:strCache>
                <c:ptCount val="8"/>
                <c:pt idx="0">
                  <c:v>BA kraj</c:v>
                </c:pt>
                <c:pt idx="1">
                  <c:v>KE kraj</c:v>
                </c:pt>
                <c:pt idx="2">
                  <c:v>NR kraj</c:v>
                </c:pt>
                <c:pt idx="3">
                  <c:v>TN kraj</c:v>
                </c:pt>
                <c:pt idx="4">
                  <c:v>ZA kraj</c:v>
                </c:pt>
                <c:pt idx="5">
                  <c:v>TT kraj</c:v>
                </c:pt>
                <c:pt idx="6">
                  <c:v>BB kraj</c:v>
                </c:pt>
                <c:pt idx="7">
                  <c:v>PO kraj</c:v>
                </c:pt>
              </c:strCache>
            </c:strRef>
          </c:cat>
          <c:val>
            <c:numRef>
              <c:f>'Štatistika kraje ZŠ'!$D$30:$D$37</c:f>
              <c:numCache>
                <c:ptCount val="8"/>
                <c:pt idx="0">
                  <c:v>982</c:v>
                </c:pt>
                <c:pt idx="1">
                  <c:v>1681</c:v>
                </c:pt>
                <c:pt idx="2">
                  <c:v>2029</c:v>
                </c:pt>
                <c:pt idx="3">
                  <c:v>2630</c:v>
                </c:pt>
                <c:pt idx="4">
                  <c:v>2748</c:v>
                </c:pt>
                <c:pt idx="5">
                  <c:v>2884</c:v>
                </c:pt>
                <c:pt idx="6">
                  <c:v>3447</c:v>
                </c:pt>
                <c:pt idx="7">
                  <c:v>3460</c:v>
                </c:pt>
              </c:numCache>
            </c:numRef>
          </c:val>
          <c:shape val="box"/>
        </c:ser>
        <c:shape val="box"/>
        <c:axId val="38678237"/>
        <c:axId val="12559814"/>
      </c:bar3D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782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7"/>
          <c:w val="0.97025"/>
          <c:h val="0.92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ZŠ'!$D$45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ZŠ'!$B$46:$B$53</c:f>
              <c:strCache>
                <c:ptCount val="8"/>
                <c:pt idx="0">
                  <c:v>BA kraj</c:v>
                </c:pt>
                <c:pt idx="1">
                  <c:v>TT kraj</c:v>
                </c:pt>
                <c:pt idx="2">
                  <c:v>TN kraj</c:v>
                </c:pt>
                <c:pt idx="3">
                  <c:v>KE kraj</c:v>
                </c:pt>
                <c:pt idx="4">
                  <c:v>NR kraj</c:v>
                </c:pt>
                <c:pt idx="5">
                  <c:v>ZA kraj</c:v>
                </c:pt>
                <c:pt idx="6">
                  <c:v>BB kraj</c:v>
                </c:pt>
                <c:pt idx="7">
                  <c:v>PO kraj</c:v>
                </c:pt>
              </c:strCache>
            </c:strRef>
          </c:cat>
          <c:val>
            <c:numRef>
              <c:f>'Štatistika kraje ZŠ'!$D$46:$D$53</c:f>
              <c:numCache>
                <c:ptCount val="8"/>
                <c:pt idx="0">
                  <c:v>8.216619981325863</c:v>
                </c:pt>
                <c:pt idx="1">
                  <c:v>9.757236227824464</c:v>
                </c:pt>
                <c:pt idx="2">
                  <c:v>10.644257703081232</c:v>
                </c:pt>
                <c:pt idx="3">
                  <c:v>11.064425770308123</c:v>
                </c:pt>
                <c:pt idx="4">
                  <c:v>13.258636788048554</c:v>
                </c:pt>
                <c:pt idx="5">
                  <c:v>14.262371615312793</c:v>
                </c:pt>
                <c:pt idx="6">
                  <c:v>14.705882352941176</c:v>
                </c:pt>
                <c:pt idx="7">
                  <c:v>18.090569561157796</c:v>
                </c:pt>
              </c:numCache>
            </c:numRef>
          </c:val>
          <c:shape val="box"/>
        </c:ser>
        <c:shape val="box"/>
        <c:axId val="45929463"/>
        <c:axId val="10711984"/>
      </c:bar3DChart>
      <c:catAx>
        <c:axId val="45929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984"/>
        <c:crosses val="autoZero"/>
        <c:auto val="1"/>
        <c:lblOffset val="100"/>
        <c:tickLblSkip val="1"/>
        <c:noMultiLvlLbl val="0"/>
      </c:catAx>
      <c:valAx>
        <c:axId val="10711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29463"/>
        <c:crossesAt val="1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775"/>
          <c:w val="0.9705"/>
          <c:h val="0.92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ZŠ'!$D$58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ZŠ'!$B$59:$B$66</c:f>
              <c:strCache>
                <c:ptCount val="8"/>
                <c:pt idx="0">
                  <c:v>BA kraj</c:v>
                </c:pt>
                <c:pt idx="1">
                  <c:v>KE kraj</c:v>
                </c:pt>
                <c:pt idx="2">
                  <c:v>NR kraj</c:v>
                </c:pt>
                <c:pt idx="3">
                  <c:v>TN kraj</c:v>
                </c:pt>
                <c:pt idx="4">
                  <c:v>ZA kraj</c:v>
                </c:pt>
                <c:pt idx="5">
                  <c:v>TT kraj</c:v>
                </c:pt>
                <c:pt idx="6">
                  <c:v>BB kraj</c:v>
                </c:pt>
                <c:pt idx="7">
                  <c:v>PO kraj</c:v>
                </c:pt>
              </c:strCache>
            </c:strRef>
          </c:cat>
          <c:val>
            <c:numRef>
              <c:f>'Štatistika kraje ZŠ'!$D$59:$D$66</c:f>
              <c:numCache>
                <c:ptCount val="8"/>
                <c:pt idx="0">
                  <c:v>4.944363325109511</c:v>
                </c:pt>
                <c:pt idx="1">
                  <c:v>8.463823573838175</c:v>
                </c:pt>
                <c:pt idx="2">
                  <c:v>10.21600120839837</c:v>
                </c:pt>
                <c:pt idx="3">
                  <c:v>13.242032123256633</c:v>
                </c:pt>
                <c:pt idx="4">
                  <c:v>13.836161321182216</c:v>
                </c:pt>
                <c:pt idx="5">
                  <c:v>14.520920396757464</c:v>
                </c:pt>
                <c:pt idx="6">
                  <c:v>17.35562156991088</c:v>
                </c:pt>
                <c:pt idx="7">
                  <c:v>17.42107648154675</c:v>
                </c:pt>
              </c:numCache>
            </c:numRef>
          </c:val>
          <c:shape val="box"/>
        </c:ser>
        <c:shape val="box"/>
        <c:axId val="29298993"/>
        <c:axId val="62364346"/>
      </c:bar3DChart>
      <c:catAx>
        <c:axId val="29298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346"/>
        <c:crosses val="autoZero"/>
        <c:auto val="1"/>
        <c:lblOffset val="100"/>
        <c:tickLblSkip val="1"/>
        <c:noMultiLvlLbl val="0"/>
      </c:catAx>
      <c:valAx>
        <c:axId val="62364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993"/>
        <c:crossesAt val="1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425"/>
          <c:w val="0.97025"/>
          <c:h val="0.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'Štatistika kraje SŠ'!$C$11</c:f>
              <c:strCache>
                <c:ptCount val="1"/>
                <c:pt idx="0">
                  <c:v>počet škôl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SŠ'!$B$13:$B$20</c:f>
              <c:strCache>
                <c:ptCount val="8"/>
                <c:pt idx="0">
                  <c:v>BA kraj</c:v>
                </c:pt>
                <c:pt idx="1">
                  <c:v>KE kraj</c:v>
                </c:pt>
                <c:pt idx="2">
                  <c:v>PO kraj</c:v>
                </c:pt>
                <c:pt idx="3">
                  <c:v>ZA kraj</c:v>
                </c:pt>
                <c:pt idx="4">
                  <c:v>NR kraj</c:v>
                </c:pt>
                <c:pt idx="5">
                  <c:v>TN kraj</c:v>
                </c:pt>
                <c:pt idx="6">
                  <c:v>TT kraj</c:v>
                </c:pt>
                <c:pt idx="7">
                  <c:v>BB kraj</c:v>
                </c:pt>
              </c:strCache>
            </c:strRef>
          </c:cat>
          <c:val>
            <c:numRef>
              <c:f>'Štatistika kraje SŠ'!$C$13:$C$20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17</c:v>
                </c:pt>
                <c:pt idx="7">
                  <c:v>28</c:v>
                </c:pt>
              </c:numCache>
            </c:numRef>
          </c:val>
          <c:shape val="box"/>
        </c:ser>
        <c:shape val="box"/>
        <c:axId val="24408203"/>
        <c:axId val="18347236"/>
      </c:bar3D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47236"/>
        <c:crosses val="autoZero"/>
        <c:auto val="1"/>
        <c:lblOffset val="100"/>
        <c:tickLblSkip val="1"/>
        <c:noMultiLvlLbl val="0"/>
      </c:catAx>
      <c:valAx>
        <c:axId val="18347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082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425"/>
          <c:w val="0.97025"/>
          <c:h val="0.9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SŠ'!$D$25</c:f>
              <c:strCache>
                <c:ptCount val="1"/>
                <c:pt idx="0">
                  <c:v>počet žiakov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SŠ'!$B$26:$B$33</c:f>
              <c:strCache>
                <c:ptCount val="8"/>
                <c:pt idx="0">
                  <c:v>BA kraj</c:v>
                </c:pt>
                <c:pt idx="1">
                  <c:v>KE kraj</c:v>
                </c:pt>
                <c:pt idx="2">
                  <c:v>PO kraj</c:v>
                </c:pt>
                <c:pt idx="3">
                  <c:v>NR kraj</c:v>
                </c:pt>
                <c:pt idx="4">
                  <c:v>ZA kraj</c:v>
                </c:pt>
                <c:pt idx="5">
                  <c:v>TN kraj</c:v>
                </c:pt>
                <c:pt idx="6">
                  <c:v>BB kraj</c:v>
                </c:pt>
                <c:pt idx="7">
                  <c:v>TT kraj</c:v>
                </c:pt>
              </c:strCache>
            </c:strRef>
          </c:cat>
          <c:val>
            <c:numRef>
              <c:f>'Štatistika kraje SŠ'!$D$26:$D$33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18</c:v>
                </c:pt>
                <c:pt idx="5">
                  <c:v>21</c:v>
                </c:pt>
                <c:pt idx="6">
                  <c:v>103</c:v>
                </c:pt>
                <c:pt idx="7">
                  <c:v>121</c:v>
                </c:pt>
              </c:numCache>
            </c:numRef>
          </c:val>
          <c:shape val="box"/>
        </c:ser>
        <c:shape val="box"/>
        <c:axId val="30907397"/>
        <c:axId val="9731118"/>
      </c:bar3DChart>
      <c:catAx>
        <c:axId val="3090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1118"/>
        <c:crosses val="autoZero"/>
        <c:auto val="1"/>
        <c:lblOffset val="100"/>
        <c:tickLblSkip val="1"/>
        <c:noMultiLvlLbl val="0"/>
      </c:catAx>
      <c:valAx>
        <c:axId val="9731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3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4"/>
          <c:w val="0.96975"/>
          <c:h val="0.928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SŠ'!$D$42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SŠ'!$B$43:$B$50</c:f>
              <c:strCache>
                <c:ptCount val="8"/>
                <c:pt idx="0">
                  <c:v>BA kraj</c:v>
                </c:pt>
                <c:pt idx="1">
                  <c:v>KE kraj</c:v>
                </c:pt>
                <c:pt idx="2">
                  <c:v>PO kraj</c:v>
                </c:pt>
                <c:pt idx="3">
                  <c:v>ZA kraj</c:v>
                </c:pt>
                <c:pt idx="4">
                  <c:v>NR kraj</c:v>
                </c:pt>
                <c:pt idx="5">
                  <c:v>TN kraj</c:v>
                </c:pt>
                <c:pt idx="6">
                  <c:v>TT kraj</c:v>
                </c:pt>
                <c:pt idx="7">
                  <c:v>BB kraj</c:v>
                </c:pt>
              </c:strCache>
            </c:strRef>
          </c:cat>
          <c:val>
            <c:numRef>
              <c:f>'Štatistika kraje SŠ'!$D$43:$D$50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9.090909090909092</c:v>
                </c:pt>
                <c:pt idx="4">
                  <c:v>10.606060606060606</c:v>
                </c:pt>
                <c:pt idx="5">
                  <c:v>12.121212121212121</c:v>
                </c:pt>
                <c:pt idx="6">
                  <c:v>25.757575757575758</c:v>
                </c:pt>
                <c:pt idx="7">
                  <c:v>42.42424242424242</c:v>
                </c:pt>
              </c:numCache>
            </c:numRef>
          </c:val>
          <c:shape val="box"/>
        </c:ser>
        <c:shape val="box"/>
        <c:axId val="20471199"/>
        <c:axId val="50023064"/>
      </c:bar3DChart>
      <c:catAx>
        <c:axId val="20471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23064"/>
        <c:crosses val="autoZero"/>
        <c:auto val="1"/>
        <c:lblOffset val="100"/>
        <c:tickLblSkip val="1"/>
        <c:noMultiLvlLbl val="0"/>
      </c:catAx>
      <c:valAx>
        <c:axId val="50023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71199"/>
        <c:crossesAt val="1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4"/>
          <c:w val="0.96975"/>
          <c:h val="0.928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SŠ'!$D$55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SŠ'!$B$57:$B$64</c:f>
              <c:strCache>
                <c:ptCount val="8"/>
                <c:pt idx="0">
                  <c:v>BA kraj</c:v>
                </c:pt>
                <c:pt idx="1">
                  <c:v>KE kraj</c:v>
                </c:pt>
                <c:pt idx="2">
                  <c:v>PO kraj</c:v>
                </c:pt>
                <c:pt idx="3">
                  <c:v>NR kraj</c:v>
                </c:pt>
                <c:pt idx="4">
                  <c:v>ZA kraj</c:v>
                </c:pt>
                <c:pt idx="5">
                  <c:v>TN kraj</c:v>
                </c:pt>
                <c:pt idx="6">
                  <c:v>BB kraj</c:v>
                </c:pt>
                <c:pt idx="7">
                  <c:v>TT kraj</c:v>
                </c:pt>
              </c:strCache>
            </c:strRef>
          </c:cat>
          <c:val>
            <c:numRef>
              <c:f>'Štatistika kraje SŠ'!$D$57:$D$64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3.3088235294117645</c:v>
                </c:pt>
                <c:pt idx="4">
                  <c:v>6.617647058823529</c:v>
                </c:pt>
                <c:pt idx="5">
                  <c:v>7.720588235294118</c:v>
                </c:pt>
                <c:pt idx="6">
                  <c:v>37.86764705882353</c:v>
                </c:pt>
                <c:pt idx="7">
                  <c:v>44.48529411764706</c:v>
                </c:pt>
              </c:numCache>
            </c:numRef>
          </c:val>
          <c:shape val="box"/>
        </c:ser>
        <c:shape val="box"/>
        <c:axId val="47554393"/>
        <c:axId val="25336354"/>
      </c:bar3DChart>
      <c:catAx>
        <c:axId val="47554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354"/>
        <c:crosses val="autoZero"/>
        <c:auto val="1"/>
        <c:lblOffset val="100"/>
        <c:tickLblSkip val="1"/>
        <c:noMultiLvlLbl val="0"/>
      </c:catAx>
      <c:valAx>
        <c:axId val="25336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54393"/>
        <c:crossesAt val="1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škôl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%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975"/>
          <c:w val="0.981"/>
          <c:h val="0.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'športy v % SŠ'!$F$5</c:f>
              <c:strCache>
                <c:ptCount val="1"/>
                <c:pt idx="0">
                  <c:v>počet škôl 
v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'športy v % SŠ'!$C$6:$C$7</c:f>
              <c:strCache/>
            </c:strRef>
          </c:cat>
          <c:val>
            <c:numRef>
              <c:f>'športy v % SŠ'!$F$6:$F$7</c:f>
              <c:numCache/>
            </c:numRef>
          </c:val>
          <c:shape val="box"/>
        </c:ser>
        <c:gapWidth val="75"/>
        <c:shape val="box"/>
        <c:axId val="26700595"/>
        <c:axId val="38978764"/>
      </c:bar3DChart>
      <c:catAx>
        <c:axId val="2670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78764"/>
        <c:crosses val="autoZero"/>
        <c:auto val="1"/>
        <c:lblOffset val="100"/>
        <c:tickLblSkip val="1"/>
        <c:noMultiLvlLbl val="0"/>
      </c:catAx>
      <c:valAx>
        <c:axId val="389787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0595"/>
        <c:crossesAt val="1"/>
        <c:crossBetween val="between"/>
        <c:dispUnits>
          <c:builtInUnit val="hundreds"/>
        </c:dispUnits>
        <c:maj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súťažiacich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 %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98"/>
          <c:w val="0.95175"/>
          <c:h val="0.8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'športy v % SŠ'!$G$18</c:f>
              <c:strCache>
                <c:ptCount val="1"/>
                <c:pt idx="0">
                  <c:v>počet 
súťažiacich
v 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'športy v % SŠ'!$C$19:$C$20</c:f>
              <c:strCache/>
            </c:strRef>
          </c:cat>
          <c:val>
            <c:numRef>
              <c:f>'športy v % SŠ'!$G$19:$G$20</c:f>
              <c:numCache/>
            </c:numRef>
          </c:val>
          <c:shape val="box"/>
        </c:ser>
        <c:gapWidth val="75"/>
        <c:shape val="box"/>
        <c:axId val="15264557"/>
        <c:axId val="3163286"/>
      </c:bar3DChart>
      <c:catAx>
        <c:axId val="1526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3286"/>
        <c:crosses val="autoZero"/>
        <c:auto val="1"/>
        <c:lblOffset val="100"/>
        <c:tickLblSkip val="1"/>
        <c:noMultiLvlLbl val="0"/>
      </c:catAx>
      <c:valAx>
        <c:axId val="316328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64557"/>
        <c:crossesAt val="1"/>
        <c:crossBetween val="between"/>
        <c:dispUnits>
          <c:builtInUnit val="hundreds"/>
        </c:dispUnits>
        <c:majorUnit val="10"/>
        <c:minorUnit val="2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súťažiacich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245"/>
          <c:w val="0.9802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'športy v % ZŠ'!$F$19</c:f>
              <c:strCache>
                <c:ptCount val="1"/>
                <c:pt idx="0">
                  <c:v>počet 
súťažiacich
(%)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B5E4"/>
                  </a:gs>
                  <a:gs pos="8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'športy v % ZŠ'!$B$20:$B$28</c:f>
              <c:strCache/>
            </c:strRef>
          </c:cat>
          <c:val>
            <c:numRef>
              <c:f>'športy v % ZŠ'!$F$20:$F$28</c:f>
              <c:numCache/>
            </c:numRef>
          </c:val>
          <c:shape val="box"/>
        </c:ser>
        <c:gapWidth val="75"/>
        <c:shape val="box"/>
        <c:axId val="28469575"/>
        <c:axId val="54899584"/>
      </c:bar3DChart>
      <c:catAx>
        <c:axId val="2846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99584"/>
        <c:crosses val="autoZero"/>
        <c:auto val="1"/>
        <c:lblOffset val="100"/>
        <c:tickLblSkip val="1"/>
        <c:noMultiLvlLbl val="0"/>
      </c:catAx>
      <c:valAx>
        <c:axId val="5489958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9575"/>
        <c:crossesAt val="1"/>
        <c:crossBetween val="between"/>
        <c:dispUnits>
          <c:builtInUnit val="hundreds"/>
        </c:dispUnits>
        <c:majorUnit val="1"/>
        <c:min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"/>
          <c:y val="0.0255"/>
          <c:w val="0.9845"/>
          <c:h val="0.988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ZŠ'!$D$45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'Štatistika kraje ZŠ'!$B$46:$B$53</c:f>
              <c:strCache/>
            </c:strRef>
          </c:cat>
          <c:val>
            <c:numRef>
              <c:f>'Štatistika kraje ZŠ'!$D$46:$D$53</c:f>
              <c:numCache/>
            </c:numRef>
          </c:val>
          <c:shape val="box"/>
        </c:ser>
        <c:shape val="box"/>
        <c:axId val="39385741"/>
        <c:axId val="18927350"/>
      </c:bar3DChart>
      <c:catAx>
        <c:axId val="39385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27350"/>
        <c:crosses val="autoZero"/>
        <c:auto val="1"/>
        <c:lblOffset val="100"/>
        <c:tickLblSkip val="1"/>
        <c:noMultiLvlLbl val="0"/>
      </c:catAx>
      <c:valAx>
        <c:axId val="18927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85741"/>
        <c:crossesAt val="1"/>
        <c:crossBetween val="between"/>
        <c:dispUnits>
          <c:builtInUnit val="hundreds"/>
        </c:dispUnits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škôl v %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9075"/>
          <c:w val="0.98025"/>
          <c:h val="0.8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9AB5E4"/>
                  </a:gs>
                  <a:gs pos="8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7,28 %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14,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17,99 %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22,70 %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6,46 %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8,94 %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31,98 %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53,83 %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58,21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'športy v % ZŠ'!$B$5:$B$13</c:f>
              <c:strCache/>
            </c:strRef>
          </c:cat>
          <c:val>
            <c:numRef>
              <c:f>'športy v % ZŠ'!$E$5:$E$13</c:f>
              <c:numCache/>
            </c:numRef>
          </c:val>
          <c:shape val="box"/>
        </c:ser>
        <c:gapWidth val="75"/>
        <c:shape val="box"/>
        <c:axId val="24334209"/>
        <c:axId val="17681290"/>
      </c:bar3DChart>
      <c:catAx>
        <c:axId val="24334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81290"/>
        <c:crosses val="autoZero"/>
        <c:auto val="1"/>
        <c:lblOffset val="100"/>
        <c:tickLblSkip val="1"/>
        <c:noMultiLvlLbl val="0"/>
      </c:catAx>
      <c:valAx>
        <c:axId val="1768129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4334209"/>
        <c:crossesAt val="1"/>
        <c:crossBetween val="between"/>
        <c:dispUnits>
          <c:builtInUnit val="hundreds"/>
        </c:dispUnits>
        <c:majorUnit val="10"/>
        <c:minorUnit val="2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775"/>
          <c:w val="0.9745"/>
          <c:h val="0.92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ZŠ'!$D$58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'Štatistika kraje ZŠ'!$B$59:$B$66</c:f>
              <c:strCache/>
            </c:strRef>
          </c:cat>
          <c:val>
            <c:numRef>
              <c:f>'Štatistika kraje ZŠ'!$D$59:$D$66</c:f>
              <c:numCache/>
            </c:numRef>
          </c:val>
          <c:shape val="box"/>
        </c:ser>
        <c:shape val="box"/>
        <c:axId val="36128423"/>
        <c:axId val="56720352"/>
      </c:bar3DChart>
      <c:catAx>
        <c:axId val="36128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20352"/>
        <c:crosses val="autoZero"/>
        <c:auto val="1"/>
        <c:lblOffset val="100"/>
        <c:tickLblSkip val="1"/>
        <c:noMultiLvlLbl val="0"/>
      </c:catAx>
      <c:valAx>
        <c:axId val="56720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28423"/>
        <c:crossesAt val="1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675"/>
          <c:w val="0.974"/>
          <c:h val="0.92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ZŠ'!$D$29</c:f>
              <c:strCache>
                <c:ptCount val="1"/>
                <c:pt idx="0">
                  <c:v>počet žiakov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ZŠ'!$B$30:$B$37</c:f>
              <c:strCache/>
            </c:strRef>
          </c:cat>
          <c:val>
            <c:numRef>
              <c:f>'Štatistika kraje ZŠ'!$D$30:$D$37</c:f>
              <c:numCache/>
            </c:numRef>
          </c:val>
          <c:shape val="box"/>
        </c:ser>
        <c:shape val="box"/>
        <c:axId val="40721121"/>
        <c:axId val="30945770"/>
      </c:bar3DChart>
      <c:catAx>
        <c:axId val="40721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45770"/>
        <c:crosses val="autoZero"/>
        <c:auto val="1"/>
        <c:lblOffset val="100"/>
        <c:tickLblSkip val="1"/>
        <c:noMultiLvlLbl val="0"/>
      </c:catAx>
      <c:valAx>
        <c:axId val="30945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211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3225"/>
          <c:w val="0.97325"/>
          <c:h val="0.93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SŠ'!$D$42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SŠ'!$B$43:$B$50</c:f>
              <c:strCache/>
            </c:strRef>
          </c:cat>
          <c:val>
            <c:numRef>
              <c:f>'Štatistika kraje SŠ'!$D$43:$D$50</c:f>
              <c:numCache/>
            </c:numRef>
          </c:val>
          <c:shape val="box"/>
        </c:ser>
        <c:shape val="box"/>
        <c:axId val="10076475"/>
        <c:axId val="23579412"/>
      </c:bar3D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76475"/>
        <c:crossesAt val="1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325"/>
          <c:w val="0.973"/>
          <c:h val="0.93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SŠ'!$D$55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SŠ'!$B$57:$B$64</c:f>
              <c:strCache/>
            </c:strRef>
          </c:cat>
          <c:val>
            <c:numRef>
              <c:f>'Štatistika kraje SŠ'!$D$57:$D$64</c:f>
              <c:numCache/>
            </c:numRef>
          </c:val>
          <c:shape val="box"/>
        </c:ser>
        <c:shape val="box"/>
        <c:axId val="10888117"/>
        <c:axId val="30884190"/>
      </c:bar3DChart>
      <c:catAx>
        <c:axId val="10888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84190"/>
        <c:crosses val="autoZero"/>
        <c:auto val="1"/>
        <c:lblOffset val="100"/>
        <c:tickLblSkip val="1"/>
        <c:noMultiLvlLbl val="0"/>
      </c:catAx>
      <c:valAx>
        <c:axId val="30884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88117"/>
        <c:crossesAt val="1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32"/>
          <c:w val="0.9735"/>
          <c:h val="0.9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'Štatistika kraje SŠ'!$C$11</c:f>
              <c:strCache>
                <c:ptCount val="1"/>
                <c:pt idx="0">
                  <c:v>počet škôl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SŠ'!$B$13:$B$20</c:f>
              <c:strCache/>
            </c:strRef>
          </c:cat>
          <c:val>
            <c:numRef>
              <c:f>'Štatistika kraje SŠ'!$C$13:$C$20</c:f>
              <c:numCache/>
            </c:numRef>
          </c:val>
          <c:shape val="box"/>
        </c:ser>
        <c:shape val="box"/>
        <c:axId val="9522255"/>
        <c:axId val="18591432"/>
      </c:bar3DChart>
      <c:catAx>
        <c:axId val="952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222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345"/>
          <c:w val="0.9735"/>
          <c:h val="0.92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'Štatistika kraje SŠ'!$D$25</c:f>
              <c:strCache>
                <c:ptCount val="1"/>
                <c:pt idx="0">
                  <c:v>počet žiakov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SŠ'!$B$26:$B$33</c:f>
              <c:strCache/>
            </c:strRef>
          </c:cat>
          <c:val>
            <c:numRef>
              <c:f>'Štatistika kraje SŠ'!$D$26:$D$33</c:f>
              <c:numCache/>
            </c:numRef>
          </c:val>
          <c:shape val="box"/>
        </c:ser>
        <c:shape val="box"/>
        <c:axId val="33105161"/>
        <c:axId val="29510994"/>
      </c:bar3D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51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5"/>
          <c:w val="0.9695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'Štatistika kraje ZŠ'!$C$16</c:f>
              <c:strCache>
                <c:ptCount val="1"/>
                <c:pt idx="0">
                  <c:v>počet škôl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'Štatistika kraje ZŠ'!$B$17:$B$24</c:f>
              <c:strCache>
                <c:ptCount val="8"/>
                <c:pt idx="0">
                  <c:v>BA kraj</c:v>
                </c:pt>
                <c:pt idx="1">
                  <c:v>TT kraj</c:v>
                </c:pt>
                <c:pt idx="2">
                  <c:v>TN kraj</c:v>
                </c:pt>
                <c:pt idx="3">
                  <c:v>KE kraj</c:v>
                </c:pt>
                <c:pt idx="4">
                  <c:v>NR kraj</c:v>
                </c:pt>
                <c:pt idx="5">
                  <c:v>ZA kraj</c:v>
                </c:pt>
                <c:pt idx="6">
                  <c:v>BB kraj</c:v>
                </c:pt>
                <c:pt idx="7">
                  <c:v>PO kraj</c:v>
                </c:pt>
              </c:strCache>
            </c:strRef>
          </c:cat>
          <c:val>
            <c:numRef>
              <c:f>'Štatistika kraje ZŠ'!$C$17:$C$24</c:f>
              <c:numCache>
                <c:ptCount val="8"/>
                <c:pt idx="0">
                  <c:v>352</c:v>
                </c:pt>
                <c:pt idx="1">
                  <c:v>418</c:v>
                </c:pt>
                <c:pt idx="2">
                  <c:v>456</c:v>
                </c:pt>
                <c:pt idx="3">
                  <c:v>474</c:v>
                </c:pt>
                <c:pt idx="4">
                  <c:v>568</c:v>
                </c:pt>
                <c:pt idx="5">
                  <c:v>611</c:v>
                </c:pt>
                <c:pt idx="6">
                  <c:v>630</c:v>
                </c:pt>
                <c:pt idx="7">
                  <c:v>775</c:v>
                </c:pt>
              </c:numCache>
            </c:numRef>
          </c:val>
          <c:shape val="box"/>
        </c:ser>
        <c:shape val="box"/>
        <c:axId val="64272355"/>
        <c:axId val="41580284"/>
      </c:bar3DChart>
      <c:catAx>
        <c:axId val="64272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3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15</xdr:row>
      <xdr:rowOff>152400</xdr:rowOff>
    </xdr:from>
    <xdr:to>
      <xdr:col>21</xdr:col>
      <xdr:colOff>342900</xdr:colOff>
      <xdr:row>27</xdr:row>
      <xdr:rowOff>238125</xdr:rowOff>
    </xdr:to>
    <xdr:graphicFrame>
      <xdr:nvGraphicFramePr>
        <xdr:cNvPr id="1" name="Graf 1"/>
        <xdr:cNvGraphicFramePr/>
      </xdr:nvGraphicFramePr>
      <xdr:xfrm>
        <a:off x="4295775" y="8658225"/>
        <a:ext cx="7524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43</xdr:row>
      <xdr:rowOff>28575</xdr:rowOff>
    </xdr:from>
    <xdr:to>
      <xdr:col>21</xdr:col>
      <xdr:colOff>571500</xdr:colOff>
      <xdr:row>55</xdr:row>
      <xdr:rowOff>19050</xdr:rowOff>
    </xdr:to>
    <xdr:graphicFrame>
      <xdr:nvGraphicFramePr>
        <xdr:cNvPr id="2" name="Graf 3"/>
        <xdr:cNvGraphicFramePr/>
      </xdr:nvGraphicFramePr>
      <xdr:xfrm>
        <a:off x="4362450" y="14630400"/>
        <a:ext cx="76866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57</xdr:row>
      <xdr:rowOff>95250</xdr:rowOff>
    </xdr:from>
    <xdr:to>
      <xdr:col>21</xdr:col>
      <xdr:colOff>552450</xdr:colOff>
      <xdr:row>69</xdr:row>
      <xdr:rowOff>47625</xdr:rowOff>
    </xdr:to>
    <xdr:graphicFrame>
      <xdr:nvGraphicFramePr>
        <xdr:cNvPr id="3" name="Graf 4"/>
        <xdr:cNvGraphicFramePr/>
      </xdr:nvGraphicFramePr>
      <xdr:xfrm>
        <a:off x="4314825" y="18049875"/>
        <a:ext cx="77152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27</xdr:row>
      <xdr:rowOff>342900</xdr:rowOff>
    </xdr:from>
    <xdr:to>
      <xdr:col>21</xdr:col>
      <xdr:colOff>381000</xdr:colOff>
      <xdr:row>39</xdr:row>
      <xdr:rowOff>171450</xdr:rowOff>
    </xdr:to>
    <xdr:graphicFrame>
      <xdr:nvGraphicFramePr>
        <xdr:cNvPr id="4" name="Graf 7"/>
        <xdr:cNvGraphicFramePr/>
      </xdr:nvGraphicFramePr>
      <xdr:xfrm>
        <a:off x="4314825" y="11420475"/>
        <a:ext cx="75438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40</xdr:row>
      <xdr:rowOff>161925</xdr:rowOff>
    </xdr:from>
    <xdr:to>
      <xdr:col>22</xdr:col>
      <xdr:colOff>161925</xdr:colOff>
      <xdr:row>53</xdr:row>
      <xdr:rowOff>123825</xdr:rowOff>
    </xdr:to>
    <xdr:graphicFrame>
      <xdr:nvGraphicFramePr>
        <xdr:cNvPr id="1" name="Graf 1"/>
        <xdr:cNvGraphicFramePr/>
      </xdr:nvGraphicFramePr>
      <xdr:xfrm>
        <a:off x="4124325" y="10601325"/>
        <a:ext cx="73628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54</xdr:row>
      <xdr:rowOff>133350</xdr:rowOff>
    </xdr:from>
    <xdr:to>
      <xdr:col>22</xdr:col>
      <xdr:colOff>95250</xdr:colOff>
      <xdr:row>68</xdr:row>
      <xdr:rowOff>95250</xdr:rowOff>
    </xdr:to>
    <xdr:graphicFrame>
      <xdr:nvGraphicFramePr>
        <xdr:cNvPr id="2" name="Graf 2"/>
        <xdr:cNvGraphicFramePr/>
      </xdr:nvGraphicFramePr>
      <xdr:xfrm>
        <a:off x="4133850" y="13925550"/>
        <a:ext cx="72866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9</xdr:row>
      <xdr:rowOff>333375</xdr:rowOff>
    </xdr:from>
    <xdr:to>
      <xdr:col>22</xdr:col>
      <xdr:colOff>200025</xdr:colOff>
      <xdr:row>23</xdr:row>
      <xdr:rowOff>133350</xdr:rowOff>
    </xdr:to>
    <xdr:graphicFrame>
      <xdr:nvGraphicFramePr>
        <xdr:cNvPr id="3" name="Graf 3"/>
        <xdr:cNvGraphicFramePr/>
      </xdr:nvGraphicFramePr>
      <xdr:xfrm>
        <a:off x="4124325" y="3943350"/>
        <a:ext cx="740092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24</xdr:row>
      <xdr:rowOff>0</xdr:rowOff>
    </xdr:from>
    <xdr:to>
      <xdr:col>22</xdr:col>
      <xdr:colOff>209550</xdr:colOff>
      <xdr:row>37</xdr:row>
      <xdr:rowOff>28575</xdr:rowOff>
    </xdr:to>
    <xdr:graphicFrame>
      <xdr:nvGraphicFramePr>
        <xdr:cNvPr id="4" name="Graf 5"/>
        <xdr:cNvGraphicFramePr/>
      </xdr:nvGraphicFramePr>
      <xdr:xfrm>
        <a:off x="4124325" y="7153275"/>
        <a:ext cx="741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485775</xdr:colOff>
      <xdr:row>17</xdr:row>
      <xdr:rowOff>47625</xdr:rowOff>
    </xdr:to>
    <xdr:graphicFrame>
      <xdr:nvGraphicFramePr>
        <xdr:cNvPr id="1" name="Graf 1"/>
        <xdr:cNvGraphicFramePr/>
      </xdr:nvGraphicFramePr>
      <xdr:xfrm>
        <a:off x="609600" y="571500"/>
        <a:ext cx="65817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11</xdr:col>
      <xdr:colOff>533400</xdr:colOff>
      <xdr:row>34</xdr:row>
      <xdr:rowOff>66675</xdr:rowOff>
    </xdr:to>
    <xdr:graphicFrame>
      <xdr:nvGraphicFramePr>
        <xdr:cNvPr id="2" name="Graf 3"/>
        <xdr:cNvGraphicFramePr/>
      </xdr:nvGraphicFramePr>
      <xdr:xfrm>
        <a:off x="609600" y="4000500"/>
        <a:ext cx="66294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37</xdr:row>
      <xdr:rowOff>171450</xdr:rowOff>
    </xdr:from>
    <xdr:to>
      <xdr:col>11</xdr:col>
      <xdr:colOff>485775</xdr:colOff>
      <xdr:row>51</xdr:row>
      <xdr:rowOff>76200</xdr:rowOff>
    </xdr:to>
    <xdr:graphicFrame>
      <xdr:nvGraphicFramePr>
        <xdr:cNvPr id="3" name="Graf 6"/>
        <xdr:cNvGraphicFramePr/>
      </xdr:nvGraphicFramePr>
      <xdr:xfrm>
        <a:off x="581025" y="7219950"/>
        <a:ext cx="661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552450</xdr:colOff>
      <xdr:row>68</xdr:row>
      <xdr:rowOff>47625</xdr:rowOff>
    </xdr:to>
    <xdr:graphicFrame>
      <xdr:nvGraphicFramePr>
        <xdr:cNvPr id="4" name="Graf 8"/>
        <xdr:cNvGraphicFramePr/>
      </xdr:nvGraphicFramePr>
      <xdr:xfrm>
        <a:off x="609600" y="10477500"/>
        <a:ext cx="6648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457200</xdr:colOff>
      <xdr:row>16</xdr:row>
      <xdr:rowOff>95250</xdr:rowOff>
    </xdr:to>
    <xdr:graphicFrame>
      <xdr:nvGraphicFramePr>
        <xdr:cNvPr id="1" name="Graf 1"/>
        <xdr:cNvGraphicFramePr/>
      </xdr:nvGraphicFramePr>
      <xdr:xfrm>
        <a:off x="609600" y="381000"/>
        <a:ext cx="65532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11</xdr:col>
      <xdr:colOff>466725</xdr:colOff>
      <xdr:row>34</xdr:row>
      <xdr:rowOff>95250</xdr:rowOff>
    </xdr:to>
    <xdr:graphicFrame>
      <xdr:nvGraphicFramePr>
        <xdr:cNvPr id="2" name="Graf 2"/>
        <xdr:cNvGraphicFramePr/>
      </xdr:nvGraphicFramePr>
      <xdr:xfrm>
        <a:off x="609600" y="3810000"/>
        <a:ext cx="6562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114300</xdr:rowOff>
    </xdr:from>
    <xdr:to>
      <xdr:col>11</xdr:col>
      <xdr:colOff>419100</xdr:colOff>
      <xdr:row>52</xdr:row>
      <xdr:rowOff>38100</xdr:rowOff>
    </xdr:to>
    <xdr:graphicFrame>
      <xdr:nvGraphicFramePr>
        <xdr:cNvPr id="3" name="Graf 3"/>
        <xdr:cNvGraphicFramePr/>
      </xdr:nvGraphicFramePr>
      <xdr:xfrm>
        <a:off x="609600" y="7162800"/>
        <a:ext cx="65151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55</xdr:row>
      <xdr:rowOff>76200</xdr:rowOff>
    </xdr:from>
    <xdr:to>
      <xdr:col>11</xdr:col>
      <xdr:colOff>361950</xdr:colOff>
      <xdr:row>69</xdr:row>
      <xdr:rowOff>190500</xdr:rowOff>
    </xdr:to>
    <xdr:graphicFrame>
      <xdr:nvGraphicFramePr>
        <xdr:cNvPr id="4" name="Graf 4"/>
        <xdr:cNvGraphicFramePr/>
      </xdr:nvGraphicFramePr>
      <xdr:xfrm>
        <a:off x="619125" y="10553700"/>
        <a:ext cx="64484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</xdr:row>
      <xdr:rowOff>180975</xdr:rowOff>
    </xdr:from>
    <xdr:to>
      <xdr:col>25</xdr:col>
      <xdr:colOff>323850</xdr:colOff>
      <xdr:row>10</xdr:row>
      <xdr:rowOff>85725</xdr:rowOff>
    </xdr:to>
    <xdr:graphicFrame>
      <xdr:nvGraphicFramePr>
        <xdr:cNvPr id="1" name="Graf 6"/>
        <xdr:cNvGraphicFramePr/>
      </xdr:nvGraphicFramePr>
      <xdr:xfrm>
        <a:off x="10134600" y="381000"/>
        <a:ext cx="10372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14</xdr:row>
      <xdr:rowOff>95250</xdr:rowOff>
    </xdr:from>
    <xdr:to>
      <xdr:col>25</xdr:col>
      <xdr:colOff>447675</xdr:colOff>
      <xdr:row>25</xdr:row>
      <xdr:rowOff>114300</xdr:rowOff>
    </xdr:to>
    <xdr:graphicFrame>
      <xdr:nvGraphicFramePr>
        <xdr:cNvPr id="2" name="Graf 7"/>
        <xdr:cNvGraphicFramePr/>
      </xdr:nvGraphicFramePr>
      <xdr:xfrm>
        <a:off x="10382250" y="5295900"/>
        <a:ext cx="102489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16</xdr:row>
      <xdr:rowOff>209550</xdr:rowOff>
    </xdr:from>
    <xdr:to>
      <xdr:col>24</xdr:col>
      <xdr:colOff>228600</xdr:colOff>
      <xdr:row>26</xdr:row>
      <xdr:rowOff>104775</xdr:rowOff>
    </xdr:to>
    <xdr:graphicFrame>
      <xdr:nvGraphicFramePr>
        <xdr:cNvPr id="1" name="Graf 5"/>
        <xdr:cNvGraphicFramePr/>
      </xdr:nvGraphicFramePr>
      <xdr:xfrm>
        <a:off x="8991600" y="7467600"/>
        <a:ext cx="9944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1</xdr:row>
      <xdr:rowOff>142875</xdr:rowOff>
    </xdr:from>
    <xdr:to>
      <xdr:col>24</xdr:col>
      <xdr:colOff>123825</xdr:colOff>
      <xdr:row>12</xdr:row>
      <xdr:rowOff>295275</xdr:rowOff>
    </xdr:to>
    <xdr:graphicFrame>
      <xdr:nvGraphicFramePr>
        <xdr:cNvPr id="2" name="Graf 1"/>
        <xdr:cNvGraphicFramePr/>
      </xdr:nvGraphicFramePr>
      <xdr:xfrm>
        <a:off x="8858250" y="1238250"/>
        <a:ext cx="99726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view="pageBreakPreview" zoomScale="60" zoomScaleNormal="70" zoomScalePageLayoutView="0" workbookViewId="0" topLeftCell="A1">
      <pane ySplit="4" topLeftCell="A5" activePane="bottomLeft" state="frozen"/>
      <selection pane="topLeft" activeCell="A1" sqref="A1"/>
      <selection pane="bottomLeft" activeCell="Z12" sqref="Z12"/>
    </sheetView>
  </sheetViews>
  <sheetFormatPr defaultColWidth="9.140625" defaultRowHeight="15"/>
  <cols>
    <col min="1" max="1" width="4.28125" style="1" customWidth="1"/>
    <col min="2" max="2" width="21.140625" style="5" customWidth="1"/>
    <col min="3" max="3" width="9.140625" style="5" customWidth="1"/>
    <col min="4" max="4" width="9.7109375" style="5" customWidth="1"/>
    <col min="5" max="5" width="6.57421875" style="1" customWidth="1"/>
    <col min="6" max="6" width="6.421875" style="1" customWidth="1"/>
    <col min="7" max="7" width="8.00390625" style="1" customWidth="1"/>
    <col min="8" max="8" width="7.421875" style="5" customWidth="1"/>
    <col min="9" max="9" width="7.57421875" style="5" customWidth="1"/>
    <col min="10" max="10" width="8.00390625" style="5" customWidth="1"/>
    <col min="11" max="11" width="8.00390625" style="1" customWidth="1"/>
    <col min="12" max="12" width="7.28125" style="3" customWidth="1"/>
    <col min="13" max="13" width="8.00390625" style="1" customWidth="1"/>
    <col min="14" max="14" width="7.8515625" style="1" customWidth="1"/>
    <col min="15" max="15" width="7.00390625" style="1" customWidth="1"/>
    <col min="16" max="16" width="7.28125" style="1" customWidth="1"/>
    <col min="17" max="17" width="6.28125" style="1" customWidth="1"/>
    <col min="18" max="18" width="8.7109375" style="1" customWidth="1"/>
    <col min="19" max="19" width="7.28125" style="1" customWidth="1"/>
    <col min="20" max="20" width="7.7109375" style="1" customWidth="1"/>
    <col min="21" max="21" width="8.421875" style="1" customWidth="1"/>
    <col min="22" max="22" width="9.28125" style="1" customWidth="1"/>
    <col min="23" max="24" width="13.140625" style="1" customWidth="1"/>
    <col min="25" max="25" width="16.28125" style="1" customWidth="1"/>
    <col min="26" max="26" width="21.8515625" style="1" customWidth="1"/>
    <col min="27" max="16384" width="9.140625" style="1" customWidth="1"/>
  </cols>
  <sheetData>
    <row r="1" spans="1:22" s="4" customFormat="1" ht="39" customHeight="1">
      <c r="A1" s="74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4" ht="31.5">
      <c r="A2" s="59"/>
      <c r="B2" s="57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45"/>
      <c r="X2" s="45"/>
    </row>
    <row r="3" spans="1:24" ht="15.75">
      <c r="A3" s="59"/>
      <c r="B3" s="57" t="s">
        <v>0</v>
      </c>
      <c r="C3" s="78" t="s">
        <v>7</v>
      </c>
      <c r="D3" s="78"/>
      <c r="E3" s="79" t="s">
        <v>6</v>
      </c>
      <c r="F3" s="79"/>
      <c r="G3" s="79" t="s">
        <v>8</v>
      </c>
      <c r="H3" s="79"/>
      <c r="I3" s="79" t="s">
        <v>9</v>
      </c>
      <c r="J3" s="79"/>
      <c r="K3" s="79" t="s">
        <v>14</v>
      </c>
      <c r="L3" s="79"/>
      <c r="M3" s="72" t="s">
        <v>12</v>
      </c>
      <c r="N3" s="73"/>
      <c r="O3" s="72" t="s">
        <v>13</v>
      </c>
      <c r="P3" s="73"/>
      <c r="Q3" s="72" t="s">
        <v>15</v>
      </c>
      <c r="R3" s="73"/>
      <c r="S3" s="72" t="s">
        <v>16</v>
      </c>
      <c r="T3" s="73"/>
      <c r="U3" s="71" t="s">
        <v>7</v>
      </c>
      <c r="V3" s="71"/>
      <c r="W3" s="71" t="s">
        <v>7</v>
      </c>
      <c r="X3" s="71"/>
    </row>
    <row r="4" spans="1:26" s="15" customFormat="1" ht="134.25" customHeight="1">
      <c r="A4" s="60"/>
      <c r="B4" s="58" t="s">
        <v>0</v>
      </c>
      <c r="C4" s="18" t="s">
        <v>5</v>
      </c>
      <c r="D4" s="18" t="s">
        <v>10</v>
      </c>
      <c r="E4" s="18" t="s">
        <v>11</v>
      </c>
      <c r="F4" s="18" t="s">
        <v>3</v>
      </c>
      <c r="G4" s="18" t="s">
        <v>11</v>
      </c>
      <c r="H4" s="18" t="s">
        <v>3</v>
      </c>
      <c r="I4" s="18" t="s">
        <v>11</v>
      </c>
      <c r="J4" s="18" t="s">
        <v>3</v>
      </c>
      <c r="K4" s="18" t="s">
        <v>11</v>
      </c>
      <c r="L4" s="18" t="s">
        <v>3</v>
      </c>
      <c r="M4" s="18" t="s">
        <v>11</v>
      </c>
      <c r="N4" s="18" t="s">
        <v>3</v>
      </c>
      <c r="O4" s="18" t="s">
        <v>11</v>
      </c>
      <c r="P4" s="18" t="s">
        <v>3</v>
      </c>
      <c r="Q4" s="18" t="s">
        <v>11</v>
      </c>
      <c r="R4" s="18" t="s">
        <v>3</v>
      </c>
      <c r="S4" s="18" t="s">
        <v>11</v>
      </c>
      <c r="T4" s="18" t="s">
        <v>3</v>
      </c>
      <c r="U4" s="18" t="s">
        <v>11</v>
      </c>
      <c r="V4" s="18" t="s">
        <v>3</v>
      </c>
      <c r="W4" s="18" t="s">
        <v>38</v>
      </c>
      <c r="X4" s="18" t="s">
        <v>39</v>
      </c>
      <c r="Y4" s="37" t="s">
        <v>48</v>
      </c>
      <c r="Z4" s="37" t="s">
        <v>49</v>
      </c>
    </row>
    <row r="5" spans="1:26" ht="60.75" customHeight="1">
      <c r="A5" s="23">
        <v>1</v>
      </c>
      <c r="B5" s="99" t="s">
        <v>42</v>
      </c>
      <c r="C5" s="68">
        <v>556</v>
      </c>
      <c r="D5" s="68">
        <v>3719</v>
      </c>
      <c r="E5" s="106">
        <v>74</v>
      </c>
      <c r="F5" s="106">
        <v>410</v>
      </c>
      <c r="G5" s="106">
        <v>85</v>
      </c>
      <c r="H5" s="68">
        <v>771</v>
      </c>
      <c r="I5" s="68">
        <v>53</v>
      </c>
      <c r="J5" s="68">
        <v>327</v>
      </c>
      <c r="K5" s="106">
        <v>59</v>
      </c>
      <c r="L5" s="107">
        <v>305</v>
      </c>
      <c r="M5" s="108">
        <v>76</v>
      </c>
      <c r="N5" s="108">
        <v>340</v>
      </c>
      <c r="O5" s="108">
        <v>77</v>
      </c>
      <c r="P5" s="108">
        <v>675</v>
      </c>
      <c r="Q5" s="108">
        <v>55</v>
      </c>
      <c r="R5" s="108">
        <v>486</v>
      </c>
      <c r="S5" s="108">
        <v>77</v>
      </c>
      <c r="T5" s="108">
        <v>405</v>
      </c>
      <c r="U5" s="109">
        <f>E5+G5+I5+K5+M5+O5+Q5+S5</f>
        <v>556</v>
      </c>
      <c r="V5" s="109">
        <f>F5+H5+J5+L5+N5+P5+R5+T5</f>
        <v>3719</v>
      </c>
      <c r="W5" s="110">
        <f>U5*100/2101</f>
        <v>26.46358876725369</v>
      </c>
      <c r="X5" s="110">
        <f>V5*100/216854</f>
        <v>1.714978741457386</v>
      </c>
      <c r="Y5" s="38">
        <v>2101</v>
      </c>
      <c r="Z5" s="38">
        <v>433465</v>
      </c>
    </row>
    <row r="6" spans="1:27" ht="38.25" customHeight="1">
      <c r="A6" s="23">
        <v>2</v>
      </c>
      <c r="B6" s="50" t="s">
        <v>43</v>
      </c>
      <c r="C6" s="111">
        <v>672</v>
      </c>
      <c r="D6" s="111">
        <v>3188</v>
      </c>
      <c r="E6" s="112">
        <v>73</v>
      </c>
      <c r="F6" s="112">
        <v>49</v>
      </c>
      <c r="G6" s="112">
        <v>94</v>
      </c>
      <c r="H6" s="53">
        <v>582</v>
      </c>
      <c r="I6" s="53">
        <v>77</v>
      </c>
      <c r="J6" s="53">
        <v>341</v>
      </c>
      <c r="K6" s="112">
        <v>88</v>
      </c>
      <c r="L6" s="113">
        <v>194</v>
      </c>
      <c r="M6" s="114">
        <v>139</v>
      </c>
      <c r="N6" s="114">
        <v>680</v>
      </c>
      <c r="O6" s="114">
        <v>66</v>
      </c>
      <c r="P6" s="114">
        <v>351</v>
      </c>
      <c r="Q6" s="114">
        <v>74</v>
      </c>
      <c r="R6" s="114">
        <v>617</v>
      </c>
      <c r="S6" s="114">
        <v>61</v>
      </c>
      <c r="T6" s="114">
        <v>374</v>
      </c>
      <c r="U6" s="115">
        <f aca="true" t="shared" si="0" ref="U6:U12">E6+G6+I6+K6+M6+O6+Q6+S6</f>
        <v>672</v>
      </c>
      <c r="V6" s="115">
        <f aca="true" t="shared" si="1" ref="V6:V12">F6+H6+J6+L6+N6+P6+R6+T6</f>
        <v>3188</v>
      </c>
      <c r="W6" s="116">
        <f aca="true" t="shared" si="2" ref="W6:W13">U6*100/2101</f>
        <v>31.984769157544026</v>
      </c>
      <c r="X6" s="116">
        <f aca="true" t="shared" si="3" ref="X6:X13">V6*100/433465</f>
        <v>0.7354688383145122</v>
      </c>
      <c r="Z6" s="55">
        <v>216854</v>
      </c>
      <c r="AA6" s="54" t="s">
        <v>50</v>
      </c>
    </row>
    <row r="7" spans="1:24" ht="38.25" customHeight="1">
      <c r="A7" s="23">
        <v>3</v>
      </c>
      <c r="B7" s="50" t="s">
        <v>52</v>
      </c>
      <c r="C7" s="53">
        <v>608</v>
      </c>
      <c r="D7" s="53">
        <v>3769</v>
      </c>
      <c r="E7" s="112">
        <v>33</v>
      </c>
      <c r="F7" s="112">
        <v>130</v>
      </c>
      <c r="G7" s="112">
        <v>76</v>
      </c>
      <c r="H7" s="53">
        <v>610</v>
      </c>
      <c r="I7" s="53">
        <v>70</v>
      </c>
      <c r="J7" s="53">
        <v>276</v>
      </c>
      <c r="K7" s="112">
        <v>99</v>
      </c>
      <c r="L7" s="113">
        <v>446</v>
      </c>
      <c r="M7" s="114">
        <v>113</v>
      </c>
      <c r="N7" s="114">
        <v>764</v>
      </c>
      <c r="O7" s="114">
        <v>79</v>
      </c>
      <c r="P7" s="114">
        <v>547</v>
      </c>
      <c r="Q7" s="114">
        <v>63</v>
      </c>
      <c r="R7" s="114">
        <v>467</v>
      </c>
      <c r="S7" s="114">
        <v>75</v>
      </c>
      <c r="T7" s="114">
        <v>529</v>
      </c>
      <c r="U7" s="115">
        <f t="shared" si="0"/>
        <v>608</v>
      </c>
      <c r="V7" s="115">
        <f t="shared" si="1"/>
        <v>3769</v>
      </c>
      <c r="W7" s="116">
        <f t="shared" si="2"/>
        <v>28.93860066634936</v>
      </c>
      <c r="X7" s="116">
        <f t="shared" si="3"/>
        <v>0.8695050350085936</v>
      </c>
    </row>
    <row r="8" spans="1:24" ht="38.25" customHeight="1">
      <c r="A8" s="23">
        <v>4</v>
      </c>
      <c r="B8" s="50" t="s">
        <v>53</v>
      </c>
      <c r="C8" s="53">
        <v>1131</v>
      </c>
      <c r="D8" s="53">
        <v>7218</v>
      </c>
      <c r="E8" s="112">
        <v>98</v>
      </c>
      <c r="F8" s="112">
        <v>359</v>
      </c>
      <c r="G8" s="112">
        <v>147</v>
      </c>
      <c r="H8" s="53">
        <v>1147</v>
      </c>
      <c r="I8" s="53">
        <v>125</v>
      </c>
      <c r="J8" s="53">
        <v>500</v>
      </c>
      <c r="K8" s="112">
        <v>190</v>
      </c>
      <c r="L8" s="113">
        <v>934</v>
      </c>
      <c r="M8" s="114">
        <v>186</v>
      </c>
      <c r="N8" s="114">
        <v>1349</v>
      </c>
      <c r="O8" s="114">
        <v>121</v>
      </c>
      <c r="P8" s="114">
        <v>849</v>
      </c>
      <c r="Q8" s="114">
        <v>121</v>
      </c>
      <c r="R8" s="114">
        <v>998</v>
      </c>
      <c r="S8" s="114">
        <v>143</v>
      </c>
      <c r="T8" s="114">
        <v>1082</v>
      </c>
      <c r="U8" s="115">
        <f t="shared" si="0"/>
        <v>1131</v>
      </c>
      <c r="V8" s="115">
        <f t="shared" si="1"/>
        <v>7218</v>
      </c>
      <c r="W8" s="116">
        <f t="shared" si="2"/>
        <v>53.83150880533079</v>
      </c>
      <c r="X8" s="116">
        <f t="shared" si="3"/>
        <v>1.6651863472252662</v>
      </c>
    </row>
    <row r="9" spans="1:24" ht="38.25" customHeight="1">
      <c r="A9" s="23">
        <v>5</v>
      </c>
      <c r="B9" s="50" t="s">
        <v>51</v>
      </c>
      <c r="C9" s="112">
        <v>477</v>
      </c>
      <c r="D9" s="112">
        <v>484</v>
      </c>
      <c r="E9" s="53">
        <v>16</v>
      </c>
      <c r="F9" s="112">
        <v>6</v>
      </c>
      <c r="G9" s="112">
        <v>120</v>
      </c>
      <c r="H9" s="53">
        <v>114</v>
      </c>
      <c r="I9" s="53">
        <v>28</v>
      </c>
      <c r="J9" s="53">
        <v>34</v>
      </c>
      <c r="K9" s="112">
        <v>9</v>
      </c>
      <c r="L9" s="113">
        <v>10</v>
      </c>
      <c r="M9" s="114">
        <v>136</v>
      </c>
      <c r="N9" s="114">
        <v>155</v>
      </c>
      <c r="O9" s="114">
        <v>27</v>
      </c>
      <c r="P9" s="114">
        <v>24</v>
      </c>
      <c r="Q9" s="114">
        <v>2</v>
      </c>
      <c r="R9" s="114">
        <v>0</v>
      </c>
      <c r="S9" s="114">
        <v>139</v>
      </c>
      <c r="T9" s="114">
        <v>141</v>
      </c>
      <c r="U9" s="115">
        <f t="shared" si="0"/>
        <v>477</v>
      </c>
      <c r="V9" s="115">
        <f t="shared" si="1"/>
        <v>484</v>
      </c>
      <c r="W9" s="116">
        <f t="shared" si="2"/>
        <v>22.703474535935268</v>
      </c>
      <c r="X9" s="116">
        <f t="shared" si="3"/>
        <v>0.11165838072278039</v>
      </c>
    </row>
    <row r="10" spans="1:24" ht="38.25" customHeight="1">
      <c r="A10" s="23">
        <v>6</v>
      </c>
      <c r="B10" s="50" t="s">
        <v>46</v>
      </c>
      <c r="C10" s="53">
        <v>309</v>
      </c>
      <c r="D10" s="53">
        <v>414</v>
      </c>
      <c r="E10" s="112">
        <v>22</v>
      </c>
      <c r="F10" s="112">
        <v>11</v>
      </c>
      <c r="G10" s="112">
        <v>38</v>
      </c>
      <c r="H10" s="53">
        <v>51</v>
      </c>
      <c r="I10" s="53">
        <v>43</v>
      </c>
      <c r="J10" s="53">
        <v>59</v>
      </c>
      <c r="K10" s="112">
        <v>52</v>
      </c>
      <c r="L10" s="113">
        <v>56</v>
      </c>
      <c r="M10" s="114">
        <v>51</v>
      </c>
      <c r="N10" s="114">
        <v>62</v>
      </c>
      <c r="O10" s="114">
        <v>35</v>
      </c>
      <c r="P10" s="114">
        <v>67</v>
      </c>
      <c r="Q10" s="114">
        <v>26</v>
      </c>
      <c r="R10" s="114">
        <v>52</v>
      </c>
      <c r="S10" s="114">
        <v>42</v>
      </c>
      <c r="T10" s="114">
        <v>56</v>
      </c>
      <c r="U10" s="115">
        <f t="shared" si="0"/>
        <v>309</v>
      </c>
      <c r="V10" s="115">
        <f t="shared" si="1"/>
        <v>414</v>
      </c>
      <c r="W10" s="116">
        <f t="shared" si="2"/>
        <v>14.707282246549262</v>
      </c>
      <c r="X10" s="116">
        <f t="shared" si="3"/>
        <v>0.09550944136204768</v>
      </c>
    </row>
    <row r="11" spans="1:24" ht="38.25" customHeight="1">
      <c r="A11" s="23">
        <v>7</v>
      </c>
      <c r="B11" s="50" t="s">
        <v>45</v>
      </c>
      <c r="C11" s="53">
        <v>378</v>
      </c>
      <c r="D11" s="53">
        <v>742</v>
      </c>
      <c r="E11" s="112">
        <v>23</v>
      </c>
      <c r="F11" s="112">
        <v>17</v>
      </c>
      <c r="G11" s="112">
        <v>43</v>
      </c>
      <c r="H11" s="53">
        <v>107</v>
      </c>
      <c r="I11" s="53">
        <v>56</v>
      </c>
      <c r="J11" s="53">
        <v>144</v>
      </c>
      <c r="K11" s="112">
        <v>60</v>
      </c>
      <c r="L11" s="113">
        <v>77</v>
      </c>
      <c r="M11" s="114">
        <v>62</v>
      </c>
      <c r="N11" s="114">
        <v>110</v>
      </c>
      <c r="O11" s="114">
        <v>44</v>
      </c>
      <c r="P11" s="114">
        <v>95</v>
      </c>
      <c r="Q11" s="114">
        <v>33</v>
      </c>
      <c r="R11" s="114">
        <v>82</v>
      </c>
      <c r="S11" s="114">
        <v>57</v>
      </c>
      <c r="T11" s="114">
        <v>110</v>
      </c>
      <c r="U11" s="115">
        <f t="shared" si="0"/>
        <v>378</v>
      </c>
      <c r="V11" s="115">
        <f t="shared" si="1"/>
        <v>742</v>
      </c>
      <c r="W11" s="116">
        <f t="shared" si="2"/>
        <v>17.991432651118515</v>
      </c>
      <c r="X11" s="116">
        <f t="shared" si="3"/>
        <v>0.17117875722376663</v>
      </c>
    </row>
    <row r="12" spans="1:24" s="3" customFormat="1" ht="38.25" customHeight="1">
      <c r="A12" s="23">
        <v>8</v>
      </c>
      <c r="B12" s="50" t="s">
        <v>44</v>
      </c>
      <c r="C12" s="53">
        <v>153</v>
      </c>
      <c r="D12" s="53">
        <v>327</v>
      </c>
      <c r="E12" s="112">
        <v>13</v>
      </c>
      <c r="F12" s="112">
        <v>0</v>
      </c>
      <c r="G12" s="112">
        <v>27</v>
      </c>
      <c r="H12" s="53">
        <v>65</v>
      </c>
      <c r="I12" s="53">
        <v>22</v>
      </c>
      <c r="J12" s="53">
        <v>0</v>
      </c>
      <c r="K12" s="112">
        <v>11</v>
      </c>
      <c r="L12" s="113">
        <v>7</v>
      </c>
      <c r="M12" s="114">
        <v>12</v>
      </c>
      <c r="N12" s="114">
        <v>0</v>
      </c>
      <c r="O12" s="114">
        <v>7</v>
      </c>
      <c r="P12" s="114">
        <v>22</v>
      </c>
      <c r="Q12" s="114">
        <v>44</v>
      </c>
      <c r="R12" s="114">
        <v>182</v>
      </c>
      <c r="S12" s="114">
        <v>17</v>
      </c>
      <c r="T12" s="114">
        <v>51</v>
      </c>
      <c r="U12" s="115">
        <f t="shared" si="0"/>
        <v>153</v>
      </c>
      <c r="V12" s="115">
        <f t="shared" si="1"/>
        <v>327</v>
      </c>
      <c r="W12" s="116">
        <f t="shared" si="2"/>
        <v>7.282246549262256</v>
      </c>
      <c r="X12" s="116">
        <f t="shared" si="3"/>
        <v>0.07543861672799419</v>
      </c>
    </row>
    <row r="13" spans="1:24" s="3" customFormat="1" ht="38.25" customHeight="1">
      <c r="A13" s="24"/>
      <c r="B13" s="89" t="s">
        <v>4</v>
      </c>
      <c r="C13" s="117">
        <f aca="true" t="shared" si="4" ref="C13:V13">SUM(C5:C12)</f>
        <v>4284</v>
      </c>
      <c r="D13" s="117">
        <f t="shared" si="4"/>
        <v>19861</v>
      </c>
      <c r="E13" s="117">
        <f t="shared" si="4"/>
        <v>352</v>
      </c>
      <c r="F13" s="117">
        <f t="shared" si="4"/>
        <v>982</v>
      </c>
      <c r="G13" s="117">
        <f t="shared" si="4"/>
        <v>630</v>
      </c>
      <c r="H13" s="117">
        <f t="shared" si="4"/>
        <v>3447</v>
      </c>
      <c r="I13" s="117">
        <f t="shared" si="4"/>
        <v>474</v>
      </c>
      <c r="J13" s="117">
        <f t="shared" si="4"/>
        <v>1681</v>
      </c>
      <c r="K13" s="117">
        <f t="shared" si="4"/>
        <v>568</v>
      </c>
      <c r="L13" s="117">
        <f t="shared" si="4"/>
        <v>2029</v>
      </c>
      <c r="M13" s="117">
        <f t="shared" si="4"/>
        <v>775</v>
      </c>
      <c r="N13" s="117">
        <f t="shared" si="4"/>
        <v>3460</v>
      </c>
      <c r="O13" s="117">
        <f t="shared" si="4"/>
        <v>456</v>
      </c>
      <c r="P13" s="117">
        <f t="shared" si="4"/>
        <v>2630</v>
      </c>
      <c r="Q13" s="117">
        <f t="shared" si="4"/>
        <v>418</v>
      </c>
      <c r="R13" s="117">
        <f t="shared" si="4"/>
        <v>2884</v>
      </c>
      <c r="S13" s="117">
        <f t="shared" si="4"/>
        <v>611</v>
      </c>
      <c r="T13" s="117">
        <f t="shared" si="4"/>
        <v>2748</v>
      </c>
      <c r="U13" s="117">
        <f t="shared" si="4"/>
        <v>4284</v>
      </c>
      <c r="V13" s="117">
        <f t="shared" si="4"/>
        <v>19861</v>
      </c>
      <c r="W13" s="116">
        <f t="shared" si="2"/>
        <v>203.90290337934317</v>
      </c>
      <c r="X13" s="116">
        <f t="shared" si="3"/>
        <v>4.581915494907316</v>
      </c>
    </row>
    <row r="14" spans="1:24" s="3" customFormat="1" ht="46.5" customHeight="1">
      <c r="A14" s="24"/>
      <c r="B14" s="30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44"/>
    </row>
    <row r="15" spans="1:14" s="3" customFormat="1" ht="36" customHeight="1">
      <c r="A15" s="11"/>
      <c r="B15" s="12" t="s">
        <v>28</v>
      </c>
      <c r="C15" s="12"/>
      <c r="D15" s="12"/>
      <c r="E15" s="13"/>
      <c r="F15" s="13"/>
      <c r="G15" s="13"/>
      <c r="H15" s="12"/>
      <c r="I15" s="12"/>
      <c r="J15" s="12"/>
      <c r="K15" s="14"/>
      <c r="L15" s="14"/>
      <c r="M15" s="2"/>
      <c r="N15" s="1"/>
    </row>
    <row r="16" spans="1:12" ht="31.5">
      <c r="A16" s="6"/>
      <c r="B16" s="10" t="s">
        <v>18</v>
      </c>
      <c r="C16" s="10" t="s">
        <v>2</v>
      </c>
      <c r="D16" s="10" t="s">
        <v>19</v>
      </c>
      <c r="E16" s="6"/>
      <c r="F16" s="6"/>
      <c r="G16" s="6"/>
      <c r="H16" s="7"/>
      <c r="I16" s="7"/>
      <c r="J16" s="7"/>
      <c r="K16" s="6"/>
      <c r="L16" s="16"/>
    </row>
    <row r="17" spans="1:12" ht="15.75" customHeight="1">
      <c r="A17" s="6"/>
      <c r="B17" s="10" t="s">
        <v>20</v>
      </c>
      <c r="C17" s="35">
        <f>E13</f>
        <v>352</v>
      </c>
      <c r="D17" s="35">
        <f>F13</f>
        <v>982</v>
      </c>
      <c r="E17" s="25"/>
      <c r="F17" s="25"/>
      <c r="G17" s="25"/>
      <c r="H17" s="25"/>
      <c r="I17" s="25"/>
      <c r="J17" s="25"/>
      <c r="K17" s="25"/>
      <c r="L17" s="17"/>
    </row>
    <row r="18" spans="1:12" ht="15.75">
      <c r="A18" s="6"/>
      <c r="B18" s="22" t="s">
        <v>21</v>
      </c>
      <c r="C18" s="35">
        <f>Q13</f>
        <v>418</v>
      </c>
      <c r="D18" s="35">
        <f>R13</f>
        <v>2884</v>
      </c>
      <c r="E18" s="25"/>
      <c r="F18" s="6"/>
      <c r="G18" s="6"/>
      <c r="H18" s="7"/>
      <c r="I18" s="7"/>
      <c r="J18" s="7"/>
      <c r="K18" s="6"/>
      <c r="L18" s="16"/>
    </row>
    <row r="19" spans="1:12" ht="15.75">
      <c r="A19" s="6"/>
      <c r="B19" s="22" t="s">
        <v>27</v>
      </c>
      <c r="C19" s="35">
        <f>O13</f>
        <v>456</v>
      </c>
      <c r="D19" s="35">
        <f>P13</f>
        <v>2630</v>
      </c>
      <c r="E19" s="25"/>
      <c r="F19" s="6"/>
      <c r="G19" s="6"/>
      <c r="H19" s="7"/>
      <c r="I19" s="7"/>
      <c r="J19" s="7"/>
      <c r="K19" s="6"/>
      <c r="L19" s="16"/>
    </row>
    <row r="20" spans="2:5" ht="15.75">
      <c r="B20" s="10" t="s">
        <v>22</v>
      </c>
      <c r="C20" s="35">
        <f>I13</f>
        <v>474</v>
      </c>
      <c r="D20" s="35">
        <f>J13</f>
        <v>1681</v>
      </c>
      <c r="E20" s="25"/>
    </row>
    <row r="21" spans="2:5" ht="15.75">
      <c r="B21" s="10" t="s">
        <v>24</v>
      </c>
      <c r="C21" s="35">
        <f>K13</f>
        <v>568</v>
      </c>
      <c r="D21" s="35">
        <f>L13</f>
        <v>2029</v>
      </c>
      <c r="E21" s="25"/>
    </row>
    <row r="22" spans="2:5" ht="15.75">
      <c r="B22" s="10" t="s">
        <v>25</v>
      </c>
      <c r="C22" s="35">
        <f>S13</f>
        <v>611</v>
      </c>
      <c r="D22" s="35">
        <f>U13</f>
        <v>4284</v>
      </c>
      <c r="E22" s="25"/>
    </row>
    <row r="23" spans="2:5" ht="15.75">
      <c r="B23" s="27" t="s">
        <v>23</v>
      </c>
      <c r="C23" s="36">
        <f>G13</f>
        <v>630</v>
      </c>
      <c r="D23" s="36">
        <f>H13</f>
        <v>3447</v>
      </c>
      <c r="E23" s="25"/>
    </row>
    <row r="24" spans="2:5" ht="15.75">
      <c r="B24" s="22" t="s">
        <v>26</v>
      </c>
      <c r="C24" s="35">
        <f>M13</f>
        <v>775</v>
      </c>
      <c r="D24" s="35">
        <f>N13</f>
        <v>3460</v>
      </c>
      <c r="E24" s="25"/>
    </row>
    <row r="25" spans="2:4" ht="15">
      <c r="B25" s="62"/>
      <c r="C25" s="94">
        <f>SUM(C17:C24)</f>
        <v>4284</v>
      </c>
      <c r="D25" s="94">
        <f>SUM(D17:D24)</f>
        <v>21397</v>
      </c>
    </row>
    <row r="28" spans="2:4" ht="30">
      <c r="B28" s="62" t="s">
        <v>29</v>
      </c>
      <c r="C28" s="62"/>
      <c r="D28" s="62"/>
    </row>
    <row r="29" spans="2:4" ht="31.5">
      <c r="B29" s="10" t="s">
        <v>18</v>
      </c>
      <c r="C29" s="10" t="s">
        <v>2</v>
      </c>
      <c r="D29" s="10" t="s">
        <v>19</v>
      </c>
    </row>
    <row r="30" spans="2:4" ht="15.75">
      <c r="B30" s="10" t="s">
        <v>20</v>
      </c>
      <c r="C30" s="35">
        <f>E13</f>
        <v>352</v>
      </c>
      <c r="D30" s="35">
        <f>F13</f>
        <v>982</v>
      </c>
    </row>
    <row r="31" spans="2:4" ht="15.75">
      <c r="B31" s="10" t="s">
        <v>22</v>
      </c>
      <c r="C31" s="35">
        <f>I13</f>
        <v>474</v>
      </c>
      <c r="D31" s="35">
        <f>J13</f>
        <v>1681</v>
      </c>
    </row>
    <row r="32" spans="2:4" ht="15.75">
      <c r="B32" s="10" t="s">
        <v>24</v>
      </c>
      <c r="C32" s="35">
        <f>K13</f>
        <v>568</v>
      </c>
      <c r="D32" s="35">
        <f>L13</f>
        <v>2029</v>
      </c>
    </row>
    <row r="33" spans="2:4" ht="15.75">
      <c r="B33" s="22" t="s">
        <v>27</v>
      </c>
      <c r="C33" s="35">
        <f>O13</f>
        <v>456</v>
      </c>
      <c r="D33" s="35">
        <f>P13</f>
        <v>2630</v>
      </c>
    </row>
    <row r="34" spans="2:4" ht="15.75">
      <c r="B34" s="22" t="s">
        <v>25</v>
      </c>
      <c r="C34" s="35">
        <f>S13</f>
        <v>611</v>
      </c>
      <c r="D34" s="35">
        <f>T13</f>
        <v>2748</v>
      </c>
    </row>
    <row r="35" spans="2:4" ht="15.75">
      <c r="B35" s="22" t="s">
        <v>21</v>
      </c>
      <c r="C35" s="35">
        <f>Q13</f>
        <v>418</v>
      </c>
      <c r="D35" s="35">
        <f>R13</f>
        <v>2884</v>
      </c>
    </row>
    <row r="36" spans="2:4" ht="15.75">
      <c r="B36" s="27" t="s">
        <v>23</v>
      </c>
      <c r="C36" s="36">
        <f>G13</f>
        <v>630</v>
      </c>
      <c r="D36" s="36">
        <f>H13</f>
        <v>3447</v>
      </c>
    </row>
    <row r="37" spans="2:4" ht="15.75">
      <c r="B37" s="22" t="s">
        <v>26</v>
      </c>
      <c r="C37" s="35">
        <f>M13</f>
        <v>775</v>
      </c>
      <c r="D37" s="35">
        <f>N13</f>
        <v>3460</v>
      </c>
    </row>
    <row r="38" spans="2:4" ht="15">
      <c r="B38" s="62"/>
      <c r="C38" s="94">
        <f>SUM(C30:C37)</f>
        <v>4284</v>
      </c>
      <c r="D38" s="94">
        <f>SUM(D30:D37)</f>
        <v>19861</v>
      </c>
    </row>
    <row r="44" spans="2:4" ht="31.5">
      <c r="B44" s="12" t="s">
        <v>30</v>
      </c>
      <c r="C44" s="12"/>
      <c r="D44" s="12"/>
    </row>
    <row r="45" spans="2:4" ht="31.5">
      <c r="B45" s="10" t="s">
        <v>18</v>
      </c>
      <c r="C45" s="10" t="s">
        <v>2</v>
      </c>
      <c r="D45" s="10" t="s">
        <v>17</v>
      </c>
    </row>
    <row r="46" spans="2:4" ht="15.75">
      <c r="B46" s="10" t="s">
        <v>20</v>
      </c>
      <c r="C46" s="35">
        <f>E13</f>
        <v>352</v>
      </c>
      <c r="D46" s="63">
        <f>C46*100/4284</f>
        <v>8.216619981325863</v>
      </c>
    </row>
    <row r="47" spans="2:4" ht="15.75">
      <c r="B47" s="22" t="s">
        <v>21</v>
      </c>
      <c r="C47" s="35">
        <f>Q13</f>
        <v>418</v>
      </c>
      <c r="D47" s="63">
        <f aca="true" t="shared" si="5" ref="D47:D53">C47*100/4284</f>
        <v>9.757236227824464</v>
      </c>
    </row>
    <row r="48" spans="2:4" ht="15.75">
      <c r="B48" s="22" t="s">
        <v>27</v>
      </c>
      <c r="C48" s="35">
        <f>O13</f>
        <v>456</v>
      </c>
      <c r="D48" s="63">
        <f t="shared" si="5"/>
        <v>10.644257703081232</v>
      </c>
    </row>
    <row r="49" spans="2:4" ht="15.75">
      <c r="B49" s="10" t="s">
        <v>22</v>
      </c>
      <c r="C49" s="35">
        <f>I13</f>
        <v>474</v>
      </c>
      <c r="D49" s="63">
        <f t="shared" si="5"/>
        <v>11.064425770308123</v>
      </c>
    </row>
    <row r="50" spans="2:4" ht="15.75">
      <c r="B50" s="10" t="s">
        <v>24</v>
      </c>
      <c r="C50" s="35">
        <f>K13</f>
        <v>568</v>
      </c>
      <c r="D50" s="63">
        <f>C50*100/4284</f>
        <v>13.258636788048554</v>
      </c>
    </row>
    <row r="51" spans="2:4" ht="15.75">
      <c r="B51" s="10" t="s">
        <v>25</v>
      </c>
      <c r="C51" s="35">
        <f>S13</f>
        <v>611</v>
      </c>
      <c r="D51" s="63">
        <f t="shared" si="5"/>
        <v>14.262371615312793</v>
      </c>
    </row>
    <row r="52" spans="2:4" ht="15.75">
      <c r="B52" s="27" t="s">
        <v>23</v>
      </c>
      <c r="C52" s="36">
        <f>G13</f>
        <v>630</v>
      </c>
      <c r="D52" s="63">
        <f t="shared" si="5"/>
        <v>14.705882352941176</v>
      </c>
    </row>
    <row r="53" spans="2:4" ht="15.75">
      <c r="B53" s="22" t="s">
        <v>26</v>
      </c>
      <c r="C53" s="35">
        <f>M13</f>
        <v>775</v>
      </c>
      <c r="D53" s="63">
        <f t="shared" si="5"/>
        <v>18.090569561157796</v>
      </c>
    </row>
    <row r="54" spans="2:4" ht="15">
      <c r="B54" s="61"/>
      <c r="C54" s="94">
        <f>SUM(C46:C53)</f>
        <v>4284</v>
      </c>
      <c r="D54" s="94">
        <f>SUM(D46:D53)</f>
        <v>100</v>
      </c>
    </row>
    <row r="57" spans="2:4" ht="30">
      <c r="B57" s="62" t="s">
        <v>31</v>
      </c>
      <c r="C57" s="62"/>
      <c r="D57" s="62"/>
    </row>
    <row r="58" spans="2:4" ht="31.5">
      <c r="B58" s="10" t="s">
        <v>18</v>
      </c>
      <c r="C58" s="10" t="s">
        <v>19</v>
      </c>
      <c r="D58" s="10" t="s">
        <v>17</v>
      </c>
    </row>
    <row r="59" spans="2:4" ht="15.75">
      <c r="B59" s="10" t="s">
        <v>20</v>
      </c>
      <c r="C59" s="35">
        <f>F13</f>
        <v>982</v>
      </c>
      <c r="D59" s="63">
        <f>C59*100/19861</f>
        <v>4.944363325109511</v>
      </c>
    </row>
    <row r="60" spans="2:4" ht="15.75">
      <c r="B60" s="10" t="s">
        <v>22</v>
      </c>
      <c r="C60" s="35">
        <f>J13</f>
        <v>1681</v>
      </c>
      <c r="D60" s="63">
        <f aca="true" t="shared" si="6" ref="D60:D66">C60*100/19861</f>
        <v>8.463823573838175</v>
      </c>
    </row>
    <row r="61" spans="2:4" ht="15.75">
      <c r="B61" s="22" t="s">
        <v>24</v>
      </c>
      <c r="C61" s="64">
        <f>L13</f>
        <v>2029</v>
      </c>
      <c r="D61" s="63">
        <f>C61*100/19861</f>
        <v>10.21600120839837</v>
      </c>
    </row>
    <row r="62" spans="2:4" ht="15.75">
      <c r="B62" s="22" t="s">
        <v>27</v>
      </c>
      <c r="C62" s="64">
        <f>P13</f>
        <v>2630</v>
      </c>
      <c r="D62" s="63">
        <f t="shared" si="6"/>
        <v>13.242032123256633</v>
      </c>
    </row>
    <row r="63" spans="2:4" ht="15.75">
      <c r="B63" s="22" t="s">
        <v>25</v>
      </c>
      <c r="C63" s="64">
        <f>T13</f>
        <v>2748</v>
      </c>
      <c r="D63" s="63">
        <f>C63*100/19861</f>
        <v>13.836161321182216</v>
      </c>
    </row>
    <row r="64" spans="2:4" ht="15.75">
      <c r="B64" s="22" t="s">
        <v>21</v>
      </c>
      <c r="C64" s="64">
        <f>R13</f>
        <v>2884</v>
      </c>
      <c r="D64" s="63">
        <f t="shared" si="6"/>
        <v>14.520920396757464</v>
      </c>
    </row>
    <row r="65" spans="2:4" ht="15.75">
      <c r="B65" s="27" t="s">
        <v>23</v>
      </c>
      <c r="C65" s="36">
        <f>H13</f>
        <v>3447</v>
      </c>
      <c r="D65" s="63">
        <f t="shared" si="6"/>
        <v>17.35562156991088</v>
      </c>
    </row>
    <row r="66" spans="2:4" ht="15.75">
      <c r="B66" s="22" t="s">
        <v>26</v>
      </c>
      <c r="C66" s="64">
        <f>N13</f>
        <v>3460</v>
      </c>
      <c r="D66" s="63">
        <f t="shared" si="6"/>
        <v>17.42107648154675</v>
      </c>
    </row>
    <row r="67" spans="2:4" ht="15">
      <c r="B67" s="62"/>
      <c r="C67" s="94">
        <f>SUM(C59:C66)</f>
        <v>19861</v>
      </c>
      <c r="D67" s="94">
        <f>SUM(D59:D66)</f>
        <v>100</v>
      </c>
    </row>
  </sheetData>
  <sheetProtection/>
  <mergeCells count="13">
    <mergeCell ref="M3:N3"/>
    <mergeCell ref="O3:P3"/>
    <mergeCell ref="Q3:R3"/>
    <mergeCell ref="W3:X3"/>
    <mergeCell ref="S3:T3"/>
    <mergeCell ref="U3:V3"/>
    <mergeCell ref="A1:V1"/>
    <mergeCell ref="C2:V2"/>
    <mergeCell ref="C3:D3"/>
    <mergeCell ref="E3:F3"/>
    <mergeCell ref="G3:H3"/>
    <mergeCell ref="I3:J3"/>
    <mergeCell ref="K3:L3"/>
  </mergeCells>
  <printOptions/>
  <pageMargins left="0.11811023622047245" right="0.11811023622047245" top="0.15748031496062992" bottom="0.15748031496062992" header="0.1968503937007874" footer="0.31496062992125984"/>
  <pageSetup horizontalDpi="600" verticalDpi="600" orientation="landscape" paperSize="9" scale="55" r:id="rId2"/>
  <rowBreaks count="1" manualBreakCount="1">
    <brk id="14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="70" zoomScaleNormal="8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Y56" sqref="Y56"/>
    </sheetView>
  </sheetViews>
  <sheetFormatPr defaultColWidth="9.140625" defaultRowHeight="15"/>
  <cols>
    <col min="1" max="1" width="3.140625" style="1" customWidth="1"/>
    <col min="2" max="2" width="18.140625" style="5" customWidth="1"/>
    <col min="3" max="3" width="7.00390625" style="5" customWidth="1"/>
    <col min="4" max="4" width="9.140625" style="5" customWidth="1"/>
    <col min="5" max="5" width="5.28125" style="1" customWidth="1"/>
    <col min="6" max="6" width="6.8515625" style="1" customWidth="1"/>
    <col min="7" max="7" width="5.00390625" style="1" customWidth="1"/>
    <col min="8" max="8" width="7.140625" style="5" customWidth="1"/>
    <col min="9" max="9" width="6.28125" style="5" customWidth="1"/>
    <col min="10" max="10" width="7.8515625" style="5" customWidth="1"/>
    <col min="11" max="11" width="5.57421875" style="1" customWidth="1"/>
    <col min="12" max="12" width="7.421875" style="3" customWidth="1"/>
    <col min="13" max="13" width="6.421875" style="1" customWidth="1"/>
    <col min="14" max="14" width="8.140625" style="1" customWidth="1"/>
    <col min="15" max="15" width="4.7109375" style="1" customWidth="1"/>
    <col min="16" max="16" width="6.8515625" style="1" customWidth="1"/>
    <col min="17" max="17" width="5.57421875" style="1" customWidth="1"/>
    <col min="18" max="18" width="7.421875" style="1" customWidth="1"/>
    <col min="19" max="19" width="6.57421875" style="1" customWidth="1"/>
    <col min="20" max="20" width="7.140625" style="1" customWidth="1"/>
    <col min="21" max="21" width="12.421875" style="1" customWidth="1"/>
    <col min="22" max="22" width="15.7109375" style="1" customWidth="1"/>
    <col min="23" max="23" width="14.8515625" style="1" customWidth="1"/>
    <col min="24" max="24" width="10.57421875" style="1" customWidth="1"/>
    <col min="25" max="25" width="13.140625" style="1" customWidth="1"/>
    <col min="26" max="26" width="15.00390625" style="1" customWidth="1"/>
    <col min="27" max="16384" width="9.140625" style="1" customWidth="1"/>
  </cols>
  <sheetData>
    <row r="1" spans="1:22" s="4" customFormat="1" ht="54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4" ht="15.75">
      <c r="A2" s="87"/>
      <c r="B2" s="57" t="s">
        <v>32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45"/>
      <c r="X2" s="45"/>
    </row>
    <row r="3" spans="1:24" ht="23.25" customHeight="1">
      <c r="A3" s="87"/>
      <c r="B3" s="57" t="s">
        <v>0</v>
      </c>
      <c r="C3" s="78" t="s">
        <v>7</v>
      </c>
      <c r="D3" s="78"/>
      <c r="E3" s="79" t="s">
        <v>6</v>
      </c>
      <c r="F3" s="79"/>
      <c r="G3" s="79" t="s">
        <v>8</v>
      </c>
      <c r="H3" s="79"/>
      <c r="I3" s="79" t="s">
        <v>9</v>
      </c>
      <c r="J3" s="79"/>
      <c r="K3" s="79" t="s">
        <v>14</v>
      </c>
      <c r="L3" s="79"/>
      <c r="M3" s="72" t="s">
        <v>12</v>
      </c>
      <c r="N3" s="73"/>
      <c r="O3" s="72" t="s">
        <v>13</v>
      </c>
      <c r="P3" s="73"/>
      <c r="Q3" s="72" t="s">
        <v>15</v>
      </c>
      <c r="R3" s="73"/>
      <c r="S3" s="72" t="s">
        <v>16</v>
      </c>
      <c r="T3" s="73"/>
      <c r="U3" s="80" t="s">
        <v>33</v>
      </c>
      <c r="V3" s="81"/>
      <c r="W3" s="80" t="s">
        <v>33</v>
      </c>
      <c r="X3" s="81"/>
    </row>
    <row r="4" spans="1:26" s="15" customFormat="1" ht="74.25" customHeight="1">
      <c r="A4" s="88"/>
      <c r="B4" s="58" t="s">
        <v>0</v>
      </c>
      <c r="C4" s="18" t="s">
        <v>5</v>
      </c>
      <c r="D4" s="18" t="s">
        <v>10</v>
      </c>
      <c r="E4" s="18" t="s">
        <v>11</v>
      </c>
      <c r="F4" s="18" t="s">
        <v>3</v>
      </c>
      <c r="G4" s="18" t="s">
        <v>11</v>
      </c>
      <c r="H4" s="18" t="s">
        <v>3</v>
      </c>
      <c r="I4" s="18" t="s">
        <v>11</v>
      </c>
      <c r="J4" s="18" t="s">
        <v>3</v>
      </c>
      <c r="K4" s="18" t="s">
        <v>11</v>
      </c>
      <c r="L4" s="18" t="s">
        <v>3</v>
      </c>
      <c r="M4" s="18" t="s">
        <v>11</v>
      </c>
      <c r="N4" s="18" t="s">
        <v>3</v>
      </c>
      <c r="O4" s="18" t="s">
        <v>11</v>
      </c>
      <c r="P4" s="18" t="s">
        <v>3</v>
      </c>
      <c r="Q4" s="18" t="s">
        <v>11</v>
      </c>
      <c r="R4" s="18" t="s">
        <v>3</v>
      </c>
      <c r="S4" s="18" t="s">
        <v>11</v>
      </c>
      <c r="T4" s="18" t="s">
        <v>3</v>
      </c>
      <c r="U4" s="39" t="s">
        <v>11</v>
      </c>
      <c r="V4" s="39" t="s">
        <v>3</v>
      </c>
      <c r="W4" s="18" t="s">
        <v>40</v>
      </c>
      <c r="X4" s="18" t="s">
        <v>41</v>
      </c>
      <c r="Y4" s="37" t="s">
        <v>61</v>
      </c>
      <c r="Z4" s="37" t="s">
        <v>62</v>
      </c>
    </row>
    <row r="5" spans="1:24" ht="28.5" customHeight="1">
      <c r="A5" s="9">
        <v>3</v>
      </c>
      <c r="B5" s="22" t="s">
        <v>44</v>
      </c>
      <c r="C5" s="20">
        <v>32</v>
      </c>
      <c r="D5" s="20">
        <v>202</v>
      </c>
      <c r="E5" s="21">
        <v>0</v>
      </c>
      <c r="F5" s="21">
        <v>0</v>
      </c>
      <c r="G5" s="21">
        <v>11</v>
      </c>
      <c r="H5" s="20">
        <v>82</v>
      </c>
      <c r="I5" s="20">
        <v>0</v>
      </c>
      <c r="J5" s="20">
        <v>0</v>
      </c>
      <c r="K5" s="21">
        <v>7</v>
      </c>
      <c r="L5" s="21">
        <v>9</v>
      </c>
      <c r="M5" s="21">
        <v>0</v>
      </c>
      <c r="N5" s="21">
        <v>0</v>
      </c>
      <c r="O5" s="20">
        <v>0</v>
      </c>
      <c r="P5" s="20">
        <v>0</v>
      </c>
      <c r="Q5" s="20">
        <v>8</v>
      </c>
      <c r="R5" s="21">
        <v>93</v>
      </c>
      <c r="S5" s="21">
        <v>6</v>
      </c>
      <c r="T5" s="21">
        <v>18</v>
      </c>
      <c r="U5" s="31">
        <f>E5+G5+I5+K5+M5+O5+Q5+S5</f>
        <v>32</v>
      </c>
      <c r="V5" s="32">
        <f>F5+H5+J5+L5+N5+P5+R5+T5</f>
        <v>202</v>
      </c>
      <c r="W5" s="40">
        <f>U5*100/693</f>
        <v>4.617604617604617</v>
      </c>
      <c r="X5" s="41">
        <f>V5*100/206441</f>
        <v>0.09784878003884888</v>
      </c>
    </row>
    <row r="6" spans="1:24" ht="28.5" customHeight="1">
      <c r="A6" s="9">
        <v>4</v>
      </c>
      <c r="B6" s="19" t="s">
        <v>47</v>
      </c>
      <c r="C6" s="20">
        <v>34</v>
      </c>
      <c r="D6" s="20">
        <v>70</v>
      </c>
      <c r="E6" s="21">
        <v>0</v>
      </c>
      <c r="F6" s="21">
        <v>0</v>
      </c>
      <c r="G6" s="21">
        <v>17</v>
      </c>
      <c r="H6" s="20">
        <v>21</v>
      </c>
      <c r="I6" s="20">
        <v>0</v>
      </c>
      <c r="J6" s="20">
        <v>0</v>
      </c>
      <c r="K6" s="21">
        <v>0</v>
      </c>
      <c r="L6" s="21">
        <v>0</v>
      </c>
      <c r="M6" s="21">
        <v>0</v>
      </c>
      <c r="N6" s="21">
        <v>0</v>
      </c>
      <c r="O6" s="20">
        <v>8</v>
      </c>
      <c r="P6" s="20">
        <v>21</v>
      </c>
      <c r="Q6" s="20">
        <v>9</v>
      </c>
      <c r="R6" s="21">
        <v>28</v>
      </c>
      <c r="S6" s="21">
        <v>0</v>
      </c>
      <c r="T6" s="21">
        <v>0</v>
      </c>
      <c r="U6" s="31">
        <f>E6+G6+I6+K6+M6+O6+Q6+S6</f>
        <v>34</v>
      </c>
      <c r="V6" s="32">
        <f>F6+H6+J6+L6+N6+P6+R6+T6</f>
        <v>70</v>
      </c>
      <c r="W6" s="40">
        <f>U6*100/693</f>
        <v>4.9062049062049065</v>
      </c>
      <c r="X6" s="41">
        <f>V6*100/206441</f>
        <v>0.033907993082769414</v>
      </c>
    </row>
    <row r="7" spans="1:24" ht="28.5" customHeight="1">
      <c r="A7" s="6"/>
      <c r="B7" s="56" t="s">
        <v>4</v>
      </c>
      <c r="C7" s="84">
        <f>SUM(C5:C6)</f>
        <v>66</v>
      </c>
      <c r="D7" s="84">
        <f>SUM(D5:D6)</f>
        <v>272</v>
      </c>
      <c r="E7" s="84">
        <f>SUM(E5:E6)</f>
        <v>0</v>
      </c>
      <c r="F7" s="84">
        <f>SUM(F5:F6)</f>
        <v>0</v>
      </c>
      <c r="G7" s="84">
        <f>SUM(G5:G6)</f>
        <v>28</v>
      </c>
      <c r="H7" s="84">
        <f>SUM(H5:H6)</f>
        <v>103</v>
      </c>
      <c r="I7" s="84">
        <f>SUM(I5:I6)</f>
        <v>0</v>
      </c>
      <c r="J7" s="84">
        <f>SUM(J5:J6)</f>
        <v>0</v>
      </c>
      <c r="K7" s="84">
        <f>SUM(K5:K6)</f>
        <v>7</v>
      </c>
      <c r="L7" s="84">
        <f>SUM(L5:L6)</f>
        <v>9</v>
      </c>
      <c r="M7" s="84">
        <f>SUM(M5:M6)</f>
        <v>0</v>
      </c>
      <c r="N7" s="84">
        <f>SUM(N5:N6)</f>
        <v>0</v>
      </c>
      <c r="O7" s="84">
        <f>SUM(O5:O6)</f>
        <v>8</v>
      </c>
      <c r="P7" s="84">
        <f>SUM(P5:P6)</f>
        <v>21</v>
      </c>
      <c r="Q7" s="84">
        <f>SUM(Q5:Q6)</f>
        <v>17</v>
      </c>
      <c r="R7" s="84">
        <f>SUM(R5:R6)</f>
        <v>121</v>
      </c>
      <c r="S7" s="84">
        <f>SUM(S5:S6)</f>
        <v>6</v>
      </c>
      <c r="T7" s="84">
        <f>SUM(T5:T6)</f>
        <v>18</v>
      </c>
      <c r="U7" s="84">
        <f>SUM(U5:U6)</f>
        <v>66</v>
      </c>
      <c r="V7" s="84">
        <f>SUM(V5:V6)</f>
        <v>272</v>
      </c>
      <c r="W7" s="85">
        <f>U7*100/693</f>
        <v>9.523809523809524</v>
      </c>
      <c r="X7" s="86">
        <f>V7*100/206441</f>
        <v>0.1317567731216183</v>
      </c>
    </row>
    <row r="8" spans="1:12" ht="15.75">
      <c r="A8" s="6"/>
      <c r="B8" s="7"/>
      <c r="C8" s="7"/>
      <c r="D8" s="7"/>
      <c r="E8" s="6"/>
      <c r="F8" s="6"/>
      <c r="G8" s="6"/>
      <c r="H8" s="7"/>
      <c r="I8" s="7"/>
      <c r="J8" s="7"/>
      <c r="K8" s="6"/>
      <c r="L8" s="16"/>
    </row>
    <row r="9" spans="1:12" ht="15.75" customHeight="1">
      <c r="A9" s="6"/>
      <c r="B9" s="82"/>
      <c r="C9" s="82"/>
      <c r="D9" s="82"/>
      <c r="E9" s="82"/>
      <c r="F9" s="82"/>
      <c r="G9" s="82"/>
      <c r="H9" s="82"/>
      <c r="I9" s="82"/>
      <c r="J9" s="82"/>
      <c r="K9" s="82"/>
      <c r="L9" s="17"/>
    </row>
    <row r="10" spans="1:12" ht="31.5">
      <c r="A10" s="11"/>
      <c r="B10" s="12" t="s">
        <v>28</v>
      </c>
      <c r="C10" s="12"/>
      <c r="D10" s="12"/>
      <c r="E10" s="6"/>
      <c r="F10" s="6"/>
      <c r="G10" s="6"/>
      <c r="H10" s="7"/>
      <c r="I10" s="7"/>
      <c r="J10" s="7"/>
      <c r="K10" s="6"/>
      <c r="L10" s="16"/>
    </row>
    <row r="11" spans="1:12" ht="31.5">
      <c r="A11" s="6"/>
      <c r="B11" s="26" t="s">
        <v>18</v>
      </c>
      <c r="C11" s="26" t="s">
        <v>2</v>
      </c>
      <c r="D11" s="26" t="s">
        <v>19</v>
      </c>
      <c r="E11" s="6"/>
      <c r="F11" s="6"/>
      <c r="G11" s="6"/>
      <c r="H11" s="7"/>
      <c r="I11" s="7"/>
      <c r="J11" s="7"/>
      <c r="K11" s="6"/>
      <c r="L11" s="16"/>
    </row>
    <row r="12" spans="1:4" ht="15.75">
      <c r="A12" s="6"/>
      <c r="B12" s="1"/>
      <c r="C12" s="1"/>
      <c r="D12" s="1"/>
    </row>
    <row r="13" spans="1:4" ht="15.75">
      <c r="A13" s="6"/>
      <c r="B13" s="26" t="s">
        <v>20</v>
      </c>
      <c r="C13" s="33">
        <f>E7</f>
        <v>0</v>
      </c>
      <c r="D13" s="33">
        <f>F7</f>
        <v>0</v>
      </c>
    </row>
    <row r="14" spans="1:4" ht="15.75">
      <c r="A14" s="6"/>
      <c r="B14" s="10" t="s">
        <v>22</v>
      </c>
      <c r="C14" s="35">
        <f>I7</f>
        <v>0</v>
      </c>
      <c r="D14" s="35">
        <f>J7</f>
        <v>0</v>
      </c>
    </row>
    <row r="15" spans="1:4" ht="15.75">
      <c r="A15" s="6"/>
      <c r="B15" s="28" t="s">
        <v>26</v>
      </c>
      <c r="C15" s="34">
        <f>M7</f>
        <v>0</v>
      </c>
      <c r="D15" s="34">
        <f>N7</f>
        <v>0</v>
      </c>
    </row>
    <row r="16" spans="1:4" ht="15.75">
      <c r="A16" s="6"/>
      <c r="B16" s="28" t="s">
        <v>25</v>
      </c>
      <c r="C16" s="34">
        <f>S7</f>
        <v>6</v>
      </c>
      <c r="D16" s="34">
        <f>T7</f>
        <v>18</v>
      </c>
    </row>
    <row r="17" spans="1:4" ht="15.75">
      <c r="A17" s="6"/>
      <c r="B17" s="28" t="s">
        <v>24</v>
      </c>
      <c r="C17" s="34">
        <f>K7</f>
        <v>7</v>
      </c>
      <c r="D17" s="34">
        <f>L7</f>
        <v>9</v>
      </c>
    </row>
    <row r="18" spans="1:4" ht="15.75">
      <c r="A18" s="6"/>
      <c r="B18" s="28" t="s">
        <v>27</v>
      </c>
      <c r="C18" s="34">
        <f>O7</f>
        <v>8</v>
      </c>
      <c r="D18" s="34">
        <f>P7</f>
        <v>21</v>
      </c>
    </row>
    <row r="19" spans="2:4" ht="15">
      <c r="B19" s="28" t="s">
        <v>21</v>
      </c>
      <c r="C19" s="34">
        <f>Q7</f>
        <v>17</v>
      </c>
      <c r="D19" s="34">
        <f>R7</f>
        <v>121</v>
      </c>
    </row>
    <row r="20" spans="2:4" ht="15.75">
      <c r="B20" s="27" t="s">
        <v>23</v>
      </c>
      <c r="C20" s="36">
        <f>G7</f>
        <v>28</v>
      </c>
      <c r="D20" s="36">
        <f>H7</f>
        <v>103</v>
      </c>
    </row>
    <row r="21" spans="3:4" ht="15">
      <c r="C21" s="95">
        <f>SUM(C13:C20)</f>
        <v>66</v>
      </c>
      <c r="D21" s="95">
        <f>SUM(D13:D20)</f>
        <v>272</v>
      </c>
    </row>
    <row r="24" ht="30">
      <c r="B24" s="5" t="s">
        <v>29</v>
      </c>
    </row>
    <row r="25" spans="2:4" ht="31.5">
      <c r="B25" s="26" t="s">
        <v>18</v>
      </c>
      <c r="C25" s="26" t="s">
        <v>2</v>
      </c>
      <c r="D25" s="26" t="s">
        <v>19</v>
      </c>
    </row>
    <row r="26" spans="2:4" ht="15.75">
      <c r="B26" s="26" t="s">
        <v>20</v>
      </c>
      <c r="C26" s="33">
        <f>E7</f>
        <v>0</v>
      </c>
      <c r="D26" s="33">
        <f>F7</f>
        <v>0</v>
      </c>
    </row>
    <row r="27" spans="2:4" ht="15.75">
      <c r="B27" s="10" t="s">
        <v>22</v>
      </c>
      <c r="C27" s="35">
        <f>I7</f>
        <v>0</v>
      </c>
      <c r="D27" s="35">
        <f>J7</f>
        <v>0</v>
      </c>
    </row>
    <row r="28" spans="2:4" ht="15">
      <c r="B28" s="28" t="s">
        <v>26</v>
      </c>
      <c r="C28" s="34">
        <f>M7</f>
        <v>0</v>
      </c>
      <c r="D28" s="34">
        <f>N7</f>
        <v>0</v>
      </c>
    </row>
    <row r="29" spans="2:4" ht="15">
      <c r="B29" s="28" t="s">
        <v>24</v>
      </c>
      <c r="C29" s="34">
        <f>K7</f>
        <v>7</v>
      </c>
      <c r="D29" s="34">
        <f>L7</f>
        <v>9</v>
      </c>
    </row>
    <row r="30" spans="2:4" ht="15">
      <c r="B30" s="28" t="s">
        <v>25</v>
      </c>
      <c r="C30" s="34">
        <f>S7</f>
        <v>6</v>
      </c>
      <c r="D30" s="34">
        <f>T7</f>
        <v>18</v>
      </c>
    </row>
    <row r="31" spans="2:4" ht="15">
      <c r="B31" s="28" t="s">
        <v>27</v>
      </c>
      <c r="C31" s="34">
        <f>O7</f>
        <v>8</v>
      </c>
      <c r="D31" s="34">
        <f>P7</f>
        <v>21</v>
      </c>
    </row>
    <row r="32" spans="2:4" ht="15.75">
      <c r="B32" s="27" t="s">
        <v>23</v>
      </c>
      <c r="C32" s="36">
        <f>G7</f>
        <v>28</v>
      </c>
      <c r="D32" s="36">
        <f>H7</f>
        <v>103</v>
      </c>
    </row>
    <row r="33" spans="2:4" ht="15">
      <c r="B33" s="28" t="s">
        <v>21</v>
      </c>
      <c r="C33" s="34">
        <f>Q7</f>
        <v>17</v>
      </c>
      <c r="D33" s="34">
        <f>R7</f>
        <v>121</v>
      </c>
    </row>
    <row r="34" spans="3:4" ht="15">
      <c r="C34" s="95">
        <f>SUM(C26:C33)</f>
        <v>66</v>
      </c>
      <c r="D34" s="95">
        <f>SUM(D26:D33)</f>
        <v>272</v>
      </c>
    </row>
    <row r="41" spans="2:4" ht="31.5">
      <c r="B41" s="12" t="s">
        <v>30</v>
      </c>
      <c r="C41" s="12"/>
      <c r="D41" s="12"/>
    </row>
    <row r="42" spans="2:4" ht="31.5">
      <c r="B42" s="26" t="s">
        <v>18</v>
      </c>
      <c r="C42" s="26" t="s">
        <v>2</v>
      </c>
      <c r="D42" s="26" t="s">
        <v>17</v>
      </c>
    </row>
    <row r="43" spans="2:4" ht="15.75">
      <c r="B43" s="26" t="s">
        <v>20</v>
      </c>
      <c r="C43" s="33">
        <f>E7</f>
        <v>0</v>
      </c>
      <c r="D43" s="29">
        <f>C43*100/66</f>
        <v>0</v>
      </c>
    </row>
    <row r="44" spans="2:4" ht="15.75">
      <c r="B44" s="10" t="s">
        <v>22</v>
      </c>
      <c r="C44" s="35">
        <f>I7</f>
        <v>0</v>
      </c>
      <c r="D44" s="29">
        <f aca="true" t="shared" si="0" ref="D44:D50">C44*100/66</f>
        <v>0</v>
      </c>
    </row>
    <row r="45" spans="2:4" ht="15.75">
      <c r="B45" s="28" t="s">
        <v>26</v>
      </c>
      <c r="C45" s="34">
        <f>M7</f>
        <v>0</v>
      </c>
      <c r="D45" s="29">
        <f t="shared" si="0"/>
        <v>0</v>
      </c>
    </row>
    <row r="46" spans="2:4" ht="15.75">
      <c r="B46" s="28" t="s">
        <v>25</v>
      </c>
      <c r="C46" s="34">
        <f>S7</f>
        <v>6</v>
      </c>
      <c r="D46" s="29">
        <f t="shared" si="0"/>
        <v>9.090909090909092</v>
      </c>
    </row>
    <row r="47" spans="2:4" ht="15.75">
      <c r="B47" s="28" t="s">
        <v>24</v>
      </c>
      <c r="C47" s="34">
        <f>K7</f>
        <v>7</v>
      </c>
      <c r="D47" s="29">
        <f t="shared" si="0"/>
        <v>10.606060606060606</v>
      </c>
    </row>
    <row r="48" spans="2:4" ht="15.75">
      <c r="B48" s="28" t="s">
        <v>27</v>
      </c>
      <c r="C48" s="34">
        <f>O7</f>
        <v>8</v>
      </c>
      <c r="D48" s="29">
        <f t="shared" si="0"/>
        <v>12.121212121212121</v>
      </c>
    </row>
    <row r="49" spans="2:4" ht="15.75">
      <c r="B49" s="28" t="s">
        <v>21</v>
      </c>
      <c r="C49" s="34">
        <f>Q7</f>
        <v>17</v>
      </c>
      <c r="D49" s="29">
        <f t="shared" si="0"/>
        <v>25.757575757575758</v>
      </c>
    </row>
    <row r="50" spans="2:4" ht="15.75">
      <c r="B50" s="27" t="s">
        <v>23</v>
      </c>
      <c r="C50" s="36">
        <f>G7</f>
        <v>28</v>
      </c>
      <c r="D50" s="29">
        <f t="shared" si="0"/>
        <v>42.42424242424242</v>
      </c>
    </row>
    <row r="51" spans="3:4" ht="15">
      <c r="C51" s="95">
        <f>SUM(C43:C50)</f>
        <v>66</v>
      </c>
      <c r="D51" s="95">
        <f>SUM(D43:D50)</f>
        <v>100</v>
      </c>
    </row>
    <row r="54" ht="30">
      <c r="B54" s="5" t="s">
        <v>31</v>
      </c>
    </row>
    <row r="55" spans="2:4" ht="31.5">
      <c r="B55" s="26" t="s">
        <v>18</v>
      </c>
      <c r="C55" s="26" t="s">
        <v>19</v>
      </c>
      <c r="D55" s="26" t="s">
        <v>17</v>
      </c>
    </row>
    <row r="56" spans="2:4" ht="15">
      <c r="B56" s="1"/>
      <c r="C56" s="1"/>
      <c r="D56" s="1"/>
    </row>
    <row r="57" spans="2:4" ht="15.75">
      <c r="B57" s="26" t="s">
        <v>20</v>
      </c>
      <c r="C57" s="33">
        <f>F7</f>
        <v>0</v>
      </c>
      <c r="D57" s="29">
        <f>C57*100/272</f>
        <v>0</v>
      </c>
    </row>
    <row r="58" spans="2:4" ht="15.75">
      <c r="B58" s="10" t="s">
        <v>22</v>
      </c>
      <c r="C58" s="35">
        <f>J7</f>
        <v>0</v>
      </c>
      <c r="D58" s="29">
        <f aca="true" t="shared" si="1" ref="D58:D64">C58*100/272</f>
        <v>0</v>
      </c>
    </row>
    <row r="59" spans="2:4" ht="15.75">
      <c r="B59" s="28" t="s">
        <v>26</v>
      </c>
      <c r="C59" s="34">
        <f>N7</f>
        <v>0</v>
      </c>
      <c r="D59" s="29">
        <f t="shared" si="1"/>
        <v>0</v>
      </c>
    </row>
    <row r="60" spans="2:4" ht="15.75">
      <c r="B60" s="28" t="s">
        <v>24</v>
      </c>
      <c r="C60" s="34">
        <f>L7</f>
        <v>9</v>
      </c>
      <c r="D60" s="29">
        <f t="shared" si="1"/>
        <v>3.3088235294117645</v>
      </c>
    </row>
    <row r="61" spans="2:4" ht="15.75">
      <c r="B61" s="28" t="s">
        <v>25</v>
      </c>
      <c r="C61" s="34">
        <f>T7</f>
        <v>18</v>
      </c>
      <c r="D61" s="29">
        <f t="shared" si="1"/>
        <v>6.617647058823529</v>
      </c>
    </row>
    <row r="62" spans="2:4" ht="15.75">
      <c r="B62" s="28" t="s">
        <v>27</v>
      </c>
      <c r="C62" s="34">
        <f>P7</f>
        <v>21</v>
      </c>
      <c r="D62" s="29">
        <f t="shared" si="1"/>
        <v>7.720588235294118</v>
      </c>
    </row>
    <row r="63" spans="2:4" ht="15.75">
      <c r="B63" s="27" t="s">
        <v>23</v>
      </c>
      <c r="C63" s="36">
        <f>H7</f>
        <v>103</v>
      </c>
      <c r="D63" s="29">
        <f t="shared" si="1"/>
        <v>37.86764705882353</v>
      </c>
    </row>
    <row r="64" spans="2:4" ht="15.75">
      <c r="B64" s="28" t="s">
        <v>21</v>
      </c>
      <c r="C64" s="34">
        <f>R7</f>
        <v>121</v>
      </c>
      <c r="D64" s="29">
        <f t="shared" si="1"/>
        <v>44.48529411764706</v>
      </c>
    </row>
    <row r="65" spans="3:4" ht="15">
      <c r="C65" s="95">
        <f>SUM(C57:C64)</f>
        <v>272</v>
      </c>
      <c r="D65" s="95">
        <f>SUM(D57:D64)</f>
        <v>100</v>
      </c>
    </row>
  </sheetData>
  <sheetProtection/>
  <mergeCells count="14">
    <mergeCell ref="B9:K9"/>
    <mergeCell ref="A1:V1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58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9:J70"/>
  <sheetViews>
    <sheetView view="pageBreakPreview" zoomScaleSheetLayoutView="100" zoomScalePageLayoutView="0" workbookViewId="0" topLeftCell="A49">
      <selection activeCell="M57" sqref="M57"/>
    </sheetView>
  </sheetViews>
  <sheetFormatPr defaultColWidth="9.140625" defaultRowHeight="15"/>
  <sheetData>
    <row r="19" spans="2:9" ht="15">
      <c r="B19" s="46" t="s">
        <v>56</v>
      </c>
      <c r="C19" s="46"/>
      <c r="D19" s="46"/>
      <c r="E19" s="46"/>
      <c r="F19" s="46"/>
      <c r="G19" s="46"/>
      <c r="H19" s="46"/>
      <c r="I19" s="46"/>
    </row>
    <row r="36" spans="2:10" ht="15">
      <c r="B36" s="46" t="s">
        <v>57</v>
      </c>
      <c r="C36" s="46"/>
      <c r="D36" s="46"/>
      <c r="E36" s="46"/>
      <c r="F36" s="46"/>
      <c r="G36" s="46"/>
      <c r="H36" s="46"/>
      <c r="I36" s="46"/>
      <c r="J36" s="46"/>
    </row>
    <row r="37" spans="2:10" ht="15">
      <c r="B37" s="46"/>
      <c r="C37" s="46"/>
      <c r="D37" s="46"/>
      <c r="E37" s="46"/>
      <c r="F37" s="46"/>
      <c r="G37" s="46"/>
      <c r="H37" s="46"/>
      <c r="I37" s="46"/>
      <c r="J37" s="46"/>
    </row>
    <row r="53" ht="15">
      <c r="B53" t="s">
        <v>58</v>
      </c>
    </row>
    <row r="70" ht="15">
      <c r="B70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8:J72"/>
  <sheetViews>
    <sheetView view="pageBreakPreview" zoomScale="90" zoomScaleSheetLayoutView="90" zoomScalePageLayoutView="0" workbookViewId="0" topLeftCell="A46">
      <selection activeCell="Q73" sqref="Q73"/>
    </sheetView>
  </sheetViews>
  <sheetFormatPr defaultColWidth="9.140625" defaultRowHeight="15"/>
  <sheetData>
    <row r="18" spans="2:9" ht="15">
      <c r="B18" s="46" t="s">
        <v>63</v>
      </c>
      <c r="C18" s="46"/>
      <c r="D18" s="46"/>
      <c r="E18" s="46"/>
      <c r="F18" s="46"/>
      <c r="G18" s="46"/>
      <c r="H18" s="46"/>
      <c r="I18" s="46"/>
    </row>
    <row r="36" spans="2:10" ht="15">
      <c r="B36" s="46" t="s">
        <v>64</v>
      </c>
      <c r="C36" s="46"/>
      <c r="D36" s="46"/>
      <c r="E36" s="46"/>
      <c r="F36" s="46"/>
      <c r="G36" s="46"/>
      <c r="H36" s="46"/>
      <c r="I36" s="46"/>
      <c r="J36" s="46"/>
    </row>
    <row r="54" ht="15">
      <c r="B54" t="s">
        <v>65</v>
      </c>
    </row>
    <row r="72" ht="15">
      <c r="B72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="70" zoomScaleNormal="70" zoomScalePageLayoutView="0" workbookViewId="0" topLeftCell="A1">
      <selection activeCell="B2" sqref="B2:G2"/>
    </sheetView>
  </sheetViews>
  <sheetFormatPr defaultColWidth="9.140625" defaultRowHeight="15"/>
  <cols>
    <col min="1" max="1" width="9.140625" style="6" customWidth="1"/>
    <col min="2" max="2" width="5.8515625" style="6" customWidth="1"/>
    <col min="3" max="3" width="29.00390625" style="7" customWidth="1"/>
    <col min="4" max="5" width="22.7109375" style="7" customWidth="1"/>
    <col min="6" max="7" width="22.7109375" style="6" customWidth="1"/>
    <col min="8" max="8" width="12.421875" style="6" customWidth="1"/>
    <col min="9" max="16384" width="9.140625" style="6" customWidth="1"/>
  </cols>
  <sheetData>
    <row r="2" spans="2:7" s="52" customFormat="1" ht="63" customHeight="1">
      <c r="B2" s="101" t="s">
        <v>71</v>
      </c>
      <c r="C2" s="101"/>
      <c r="D2" s="101"/>
      <c r="E2" s="101"/>
      <c r="F2" s="101"/>
      <c r="G2" s="101"/>
    </row>
    <row r="3" spans="2:7" ht="15.75">
      <c r="B3" s="59"/>
      <c r="C3" s="57" t="s">
        <v>32</v>
      </c>
      <c r="D3" s="102"/>
      <c r="E3" s="103"/>
      <c r="F3" s="96"/>
      <c r="G3" s="96"/>
    </row>
    <row r="4" spans="2:7" ht="23.25" customHeight="1">
      <c r="B4" s="59"/>
      <c r="C4" s="57" t="s">
        <v>0</v>
      </c>
      <c r="D4" s="104" t="s">
        <v>7</v>
      </c>
      <c r="E4" s="105"/>
      <c r="F4" s="104" t="s">
        <v>7</v>
      </c>
      <c r="G4" s="105"/>
    </row>
    <row r="5" spans="2:7" s="49" customFormat="1" ht="95.25" customHeight="1">
      <c r="B5" s="98"/>
      <c r="C5" s="97" t="s">
        <v>0</v>
      </c>
      <c r="D5" s="48" t="s">
        <v>5</v>
      </c>
      <c r="E5" s="48" t="s">
        <v>10</v>
      </c>
      <c r="F5" s="48" t="s">
        <v>36</v>
      </c>
      <c r="G5" s="48" t="s">
        <v>37</v>
      </c>
    </row>
    <row r="6" spans="2:7" s="16" customFormat="1" ht="39" customHeight="1">
      <c r="B6" s="8">
        <v>1</v>
      </c>
      <c r="C6" s="50" t="s">
        <v>47</v>
      </c>
      <c r="D6" s="53">
        <f>'Štatistika kraje SŠ'!U5</f>
        <v>32</v>
      </c>
      <c r="E6" s="53">
        <f>'Štatistika kraje SŠ'!V5</f>
        <v>202</v>
      </c>
      <c r="F6" s="91">
        <f>'Štatistika kraje SŠ'!W5</f>
        <v>4.617604617604617</v>
      </c>
      <c r="G6" s="91">
        <f>'Štatistika kraje SŠ'!X5</f>
        <v>0.09784878003884888</v>
      </c>
    </row>
    <row r="7" spans="2:7" s="16" customFormat="1" ht="39" customHeight="1">
      <c r="B7" s="8">
        <v>2</v>
      </c>
      <c r="C7" s="10" t="s">
        <v>44</v>
      </c>
      <c r="D7" s="53">
        <f>'Štatistika kraje SŠ'!U6</f>
        <v>34</v>
      </c>
      <c r="E7" s="53">
        <f>'Štatistika kraje SŠ'!V6</f>
        <v>70</v>
      </c>
      <c r="F7" s="91">
        <f>'Štatistika kraje SŠ'!W6</f>
        <v>4.9062049062049065</v>
      </c>
      <c r="G7" s="91">
        <f>'Štatistika kraje SŠ'!X6</f>
        <v>0.033907993082769414</v>
      </c>
    </row>
    <row r="8" spans="3:7" ht="26.25" customHeight="1">
      <c r="C8" s="89" t="s">
        <v>4</v>
      </c>
      <c r="D8" s="90">
        <f>SUM(D6:D7)</f>
        <v>66</v>
      </c>
      <c r="E8" s="90">
        <f>SUM(E6:E7)</f>
        <v>272</v>
      </c>
      <c r="F8" s="92">
        <f>'Štatistika kraje SŠ'!W7</f>
        <v>9.523809523809524</v>
      </c>
      <c r="G8" s="92">
        <f>'Štatistika kraje SŠ'!X7</f>
        <v>0.1317567731216183</v>
      </c>
    </row>
    <row r="12" ht="15.75">
      <c r="J12" s="6" t="s">
        <v>68</v>
      </c>
    </row>
    <row r="14" spans="3:5" ht="15.75" customHeight="1">
      <c r="C14" s="82"/>
      <c r="D14" s="82"/>
      <c r="E14" s="82"/>
    </row>
    <row r="16" spans="2:7" ht="15.75">
      <c r="B16" s="59"/>
      <c r="C16" s="57" t="s">
        <v>32</v>
      </c>
      <c r="D16" s="102"/>
      <c r="E16" s="103"/>
      <c r="F16" s="96"/>
      <c r="G16" s="96"/>
    </row>
    <row r="17" spans="2:7" ht="23.25" customHeight="1">
      <c r="B17" s="59"/>
      <c r="C17" s="57" t="s">
        <v>0</v>
      </c>
      <c r="D17" s="104" t="s">
        <v>7</v>
      </c>
      <c r="E17" s="105"/>
      <c r="F17" s="104" t="s">
        <v>7</v>
      </c>
      <c r="G17" s="105"/>
    </row>
    <row r="18" spans="2:7" s="49" customFormat="1" ht="90.75" customHeight="1">
      <c r="B18" s="98"/>
      <c r="C18" s="97" t="s">
        <v>0</v>
      </c>
      <c r="D18" s="48" t="s">
        <v>5</v>
      </c>
      <c r="E18" s="48" t="s">
        <v>10</v>
      </c>
      <c r="F18" s="48" t="s">
        <v>36</v>
      </c>
      <c r="G18" s="48" t="s">
        <v>37</v>
      </c>
    </row>
    <row r="19" spans="2:7" s="16" customFormat="1" ht="34.5" customHeight="1">
      <c r="B19" s="8">
        <v>1</v>
      </c>
      <c r="C19" s="50" t="s">
        <v>47</v>
      </c>
      <c r="D19" s="53">
        <f>'Štatistika kraje SŠ'!U6</f>
        <v>34</v>
      </c>
      <c r="E19" s="53">
        <f>'Štatistika kraje SŠ'!V6</f>
        <v>70</v>
      </c>
      <c r="F19" s="91">
        <f>'Štatistika kraje SŠ'!W6</f>
        <v>4.9062049062049065</v>
      </c>
      <c r="G19" s="91">
        <f>'Štatistika kraje SŠ'!X6</f>
        <v>0.033907993082769414</v>
      </c>
    </row>
    <row r="20" spans="2:7" s="16" customFormat="1" ht="34.5" customHeight="1">
      <c r="B20" s="8">
        <v>2</v>
      </c>
      <c r="C20" s="10" t="s">
        <v>44</v>
      </c>
      <c r="D20" s="53">
        <f>'Štatistika kraje SŠ'!U5</f>
        <v>32</v>
      </c>
      <c r="E20" s="53">
        <f>'Štatistika kraje SŠ'!V5</f>
        <v>202</v>
      </c>
      <c r="F20" s="91">
        <f>'Štatistika kraje SŠ'!W5</f>
        <v>4.617604617604617</v>
      </c>
      <c r="G20" s="91">
        <f>'Štatistika kraje SŠ'!X5</f>
        <v>0.09784878003884888</v>
      </c>
    </row>
    <row r="21" spans="3:7" ht="31.5" customHeight="1">
      <c r="C21" s="89" t="s">
        <v>4</v>
      </c>
      <c r="D21" s="90">
        <f>SUM(D19:D20)</f>
        <v>66</v>
      </c>
      <c r="E21" s="90">
        <f>SUM(E19:E20)</f>
        <v>272</v>
      </c>
      <c r="F21" s="93">
        <f>SUM(F19:F20)</f>
        <v>9.523809523809524</v>
      </c>
      <c r="G21" s="93">
        <f>SUM(G19:G20)</f>
        <v>0.1317567731216183</v>
      </c>
    </row>
    <row r="27" ht="15.75">
      <c r="J27" s="6" t="s">
        <v>67</v>
      </c>
    </row>
  </sheetData>
  <sheetProtection/>
  <mergeCells count="8">
    <mergeCell ref="B2:G2"/>
    <mergeCell ref="D4:E4"/>
    <mergeCell ref="D3:E3"/>
    <mergeCell ref="F4:G4"/>
    <mergeCell ref="D16:E16"/>
    <mergeCell ref="D17:E17"/>
    <mergeCell ref="F17:G17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="70" zoomScaleNormal="70" zoomScaleSheetLayoutView="40" zoomScalePageLayoutView="0" workbookViewId="0" topLeftCell="A1">
      <selection activeCell="H24" sqref="H24"/>
    </sheetView>
  </sheetViews>
  <sheetFormatPr defaultColWidth="9.140625" defaultRowHeight="15"/>
  <cols>
    <col min="1" max="1" width="9.140625" style="47" customWidth="1"/>
    <col min="2" max="2" width="30.8515625" style="47" customWidth="1"/>
    <col min="3" max="6" width="19.00390625" style="47" customWidth="1"/>
    <col min="7" max="16384" width="9.140625" style="47" customWidth="1"/>
  </cols>
  <sheetData>
    <row r="1" spans="1:6" ht="86.25" customHeight="1">
      <c r="A1" s="100" t="s">
        <v>54</v>
      </c>
      <c r="B1" s="100"/>
      <c r="C1" s="100"/>
      <c r="D1" s="100"/>
      <c r="E1" s="100"/>
      <c r="F1" s="100"/>
    </row>
    <row r="2" spans="1:6" s="6" customFormat="1" ht="25.5" customHeight="1">
      <c r="A2" s="59"/>
      <c r="B2" s="57" t="s">
        <v>1</v>
      </c>
      <c r="C2" s="76"/>
      <c r="D2" s="77"/>
      <c r="E2" s="96"/>
      <c r="F2" s="96"/>
    </row>
    <row r="3" spans="1:6" s="6" customFormat="1" ht="25.5" customHeight="1">
      <c r="A3" s="59"/>
      <c r="B3" s="57" t="s">
        <v>0</v>
      </c>
      <c r="C3" s="78" t="s">
        <v>7</v>
      </c>
      <c r="D3" s="78"/>
      <c r="E3" s="78" t="s">
        <v>7</v>
      </c>
      <c r="F3" s="78"/>
    </row>
    <row r="4" spans="1:6" s="49" customFormat="1" ht="87.75" customHeight="1">
      <c r="A4" s="98"/>
      <c r="B4" s="97" t="s">
        <v>0</v>
      </c>
      <c r="C4" s="48" t="s">
        <v>5</v>
      </c>
      <c r="D4" s="48" t="s">
        <v>10</v>
      </c>
      <c r="E4" s="48" t="s">
        <v>34</v>
      </c>
      <c r="F4" s="48" t="s">
        <v>35</v>
      </c>
    </row>
    <row r="5" spans="1:6" s="6" customFormat="1" ht="30.75" customHeight="1">
      <c r="A5" s="8">
        <v>1</v>
      </c>
      <c r="B5" s="50" t="s">
        <v>44</v>
      </c>
      <c r="C5" s="51">
        <f>'Štatistika kraje ZŠ'!U12</f>
        <v>153</v>
      </c>
      <c r="D5" s="51">
        <f>'Štatistika kraje ZŠ'!V12</f>
        <v>327</v>
      </c>
      <c r="E5" s="65">
        <f>'Štatistika kraje ZŠ'!W12</f>
        <v>7.282246549262256</v>
      </c>
      <c r="F5" s="65">
        <f>'Štatistika kraje ZŠ'!X12</f>
        <v>0.07543861672799419</v>
      </c>
    </row>
    <row r="6" spans="1:6" s="6" customFormat="1" ht="36" customHeight="1">
      <c r="A6" s="8">
        <v>2</v>
      </c>
      <c r="B6" s="50" t="s">
        <v>46</v>
      </c>
      <c r="C6" s="51">
        <f>'Štatistika kraje ZŠ'!U10</f>
        <v>309</v>
      </c>
      <c r="D6" s="51">
        <f>'Štatistika kraje ZŠ'!V10</f>
        <v>414</v>
      </c>
      <c r="E6" s="65">
        <f>'Štatistika kraje ZŠ'!W10</f>
        <v>14.707282246549262</v>
      </c>
      <c r="F6" s="65">
        <f>'Štatistika kraje ZŠ'!X10</f>
        <v>0.09550944136204768</v>
      </c>
    </row>
    <row r="7" spans="1:6" s="6" customFormat="1" ht="34.5" customHeight="1">
      <c r="A7" s="8">
        <v>3</v>
      </c>
      <c r="B7" s="50" t="s">
        <v>45</v>
      </c>
      <c r="C7" s="51">
        <f>'Štatistika kraje ZŠ'!U11</f>
        <v>378</v>
      </c>
      <c r="D7" s="51">
        <f>'Štatistika kraje ZŠ'!V11</f>
        <v>742</v>
      </c>
      <c r="E7" s="65">
        <f>'Štatistika kraje ZŠ'!W11</f>
        <v>17.991432651118515</v>
      </c>
      <c r="F7" s="65">
        <f>'Štatistika kraje ZŠ'!X11</f>
        <v>0.17117875722376663</v>
      </c>
    </row>
    <row r="8" spans="1:6" s="6" customFormat="1" ht="32.25" customHeight="1">
      <c r="A8" s="8">
        <v>4</v>
      </c>
      <c r="B8" s="50" t="s">
        <v>51</v>
      </c>
      <c r="C8" s="51">
        <f>'Štatistika kraje ZŠ'!U9</f>
        <v>477</v>
      </c>
      <c r="D8" s="51">
        <f>'Štatistika kraje ZŠ'!V9</f>
        <v>484</v>
      </c>
      <c r="E8" s="65">
        <f>'Štatistika kraje ZŠ'!W9</f>
        <v>22.703474535935268</v>
      </c>
      <c r="F8" s="65">
        <f>'Štatistika kraje ZŠ'!X9</f>
        <v>0.11165838072278039</v>
      </c>
    </row>
    <row r="9" spans="1:6" s="16" customFormat="1" ht="35.25" customHeight="1">
      <c r="A9" s="8">
        <v>5</v>
      </c>
      <c r="B9" s="99" t="s">
        <v>42</v>
      </c>
      <c r="C9" s="68">
        <f>'Štatistika kraje ZŠ'!U5</f>
        <v>556</v>
      </c>
      <c r="D9" s="68">
        <f>'Štatistika kraje ZŠ'!V5</f>
        <v>3719</v>
      </c>
      <c r="E9" s="70">
        <f>'Štatistika kraje ZŠ'!W5</f>
        <v>26.46358876725369</v>
      </c>
      <c r="F9" s="70">
        <f>'Štatistika kraje ZŠ'!X5</f>
        <v>1.714978741457386</v>
      </c>
    </row>
    <row r="10" spans="1:6" s="16" customFormat="1" ht="36.75" customHeight="1">
      <c r="A10" s="8">
        <v>6</v>
      </c>
      <c r="B10" s="50" t="s">
        <v>52</v>
      </c>
      <c r="C10" s="51">
        <f>'Štatistika kraje ZŠ'!U7</f>
        <v>608</v>
      </c>
      <c r="D10" s="51">
        <f>'Štatistika kraje ZŠ'!V7</f>
        <v>3769</v>
      </c>
      <c r="E10" s="65">
        <f>'Štatistika kraje ZŠ'!W7</f>
        <v>28.93860066634936</v>
      </c>
      <c r="F10" s="65">
        <f>'Štatistika kraje ZŠ'!X7</f>
        <v>0.8695050350085936</v>
      </c>
    </row>
    <row r="11" spans="1:6" s="16" customFormat="1" ht="38.25" customHeight="1">
      <c r="A11" s="8">
        <v>7</v>
      </c>
      <c r="B11" s="50" t="s">
        <v>43</v>
      </c>
      <c r="C11" s="51">
        <f>'Štatistika kraje ZŠ'!U6</f>
        <v>672</v>
      </c>
      <c r="D11" s="51">
        <f>'Štatistika kraje ZŠ'!V6</f>
        <v>3188</v>
      </c>
      <c r="E11" s="65">
        <f>'Štatistika kraje ZŠ'!W6</f>
        <v>31.984769157544026</v>
      </c>
      <c r="F11" s="65">
        <f>'Štatistika kraje ZŠ'!X6</f>
        <v>0.7354688383145122</v>
      </c>
    </row>
    <row r="12" spans="1:6" s="16" customFormat="1" ht="32.25" customHeight="1">
      <c r="A12" s="8">
        <v>8</v>
      </c>
      <c r="B12" s="50" t="s">
        <v>53</v>
      </c>
      <c r="C12" s="51">
        <f>'Štatistika kraje ZŠ'!U8</f>
        <v>1131</v>
      </c>
      <c r="D12" s="51">
        <f>'Štatistika kraje ZŠ'!V8</f>
        <v>7218</v>
      </c>
      <c r="E12" s="65">
        <f>'Štatistika kraje ZŠ'!W8</f>
        <v>53.83150880533079</v>
      </c>
      <c r="F12" s="65">
        <f>'Štatistika kraje ZŠ'!X8</f>
        <v>1.6651863472252662</v>
      </c>
    </row>
    <row r="13" spans="1:6" s="16" customFormat="1" ht="24.75" customHeight="1">
      <c r="A13" s="8"/>
      <c r="B13" s="89" t="s">
        <v>4</v>
      </c>
      <c r="C13" s="66">
        <f>'Štatistika kraje ZŠ'!U13</f>
        <v>4284</v>
      </c>
      <c r="D13" s="66">
        <f>'Štatistika kraje ZŠ'!V13</f>
        <v>19861</v>
      </c>
      <c r="E13" s="65">
        <f>'Štatistika kraje ZŠ'!W9</f>
        <v>22.703474535935268</v>
      </c>
      <c r="F13" s="65">
        <f>'Štatistika kraje ZŠ'!X9</f>
        <v>0.11165838072278039</v>
      </c>
    </row>
    <row r="15" ht="15.75">
      <c r="I15" s="6" t="s">
        <v>69</v>
      </c>
    </row>
    <row r="17" spans="1:6" s="6" customFormat="1" ht="19.5" customHeight="1">
      <c r="A17" s="59"/>
      <c r="B17" s="57" t="s">
        <v>1</v>
      </c>
      <c r="C17" s="76"/>
      <c r="D17" s="77"/>
      <c r="E17" s="96"/>
      <c r="F17" s="96"/>
    </row>
    <row r="18" spans="1:6" s="6" customFormat="1" ht="19.5" customHeight="1">
      <c r="A18" s="59"/>
      <c r="B18" s="57" t="s">
        <v>0</v>
      </c>
      <c r="C18" s="78" t="s">
        <v>7</v>
      </c>
      <c r="D18" s="78"/>
      <c r="E18" s="78" t="s">
        <v>7</v>
      </c>
      <c r="F18" s="78"/>
    </row>
    <row r="19" spans="1:6" s="49" customFormat="1" ht="62.25" customHeight="1">
      <c r="A19" s="98"/>
      <c r="B19" s="97" t="s">
        <v>0</v>
      </c>
      <c r="C19" s="48" t="s">
        <v>5</v>
      </c>
      <c r="D19" s="48" t="s">
        <v>10</v>
      </c>
      <c r="E19" s="48" t="s">
        <v>34</v>
      </c>
      <c r="F19" s="48" t="s">
        <v>35</v>
      </c>
    </row>
    <row r="20" spans="1:6" s="6" customFormat="1" ht="31.5" customHeight="1">
      <c r="A20" s="8"/>
      <c r="B20" s="56" t="s">
        <v>4</v>
      </c>
      <c r="C20" s="51">
        <f>'Štatistika kraje ZŠ'!U13</f>
        <v>4284</v>
      </c>
      <c r="D20" s="51">
        <f>'Štatistika kraje ZŠ'!V13</f>
        <v>19861</v>
      </c>
      <c r="E20" s="67">
        <f>'Štatistika kraje ZŠ'!W13</f>
        <v>203.90290337934317</v>
      </c>
      <c r="F20" s="67">
        <f>'Štatistika kraje ZŠ'!X13</f>
        <v>4.581915494907316</v>
      </c>
    </row>
    <row r="21" spans="1:6" s="6" customFormat="1" ht="31.5" customHeight="1">
      <c r="A21" s="8">
        <v>1</v>
      </c>
      <c r="B21" s="50" t="s">
        <v>44</v>
      </c>
      <c r="C21" s="51">
        <f>'Štatistika kraje ZŠ'!U12</f>
        <v>153</v>
      </c>
      <c r="D21" s="51">
        <f>'Štatistika kraje ZŠ'!V12</f>
        <v>327</v>
      </c>
      <c r="E21" s="67">
        <f>'Štatistika kraje ZŠ'!W12</f>
        <v>7.282246549262256</v>
      </c>
      <c r="F21" s="67">
        <f>'Štatistika kraje ZŠ'!X12</f>
        <v>0.07543861672799419</v>
      </c>
    </row>
    <row r="22" spans="1:6" s="6" customFormat="1" ht="31.5" customHeight="1">
      <c r="A22" s="8">
        <v>2</v>
      </c>
      <c r="B22" s="50" t="s">
        <v>46</v>
      </c>
      <c r="C22" s="51">
        <f>'Štatistika kraje ZŠ'!U10</f>
        <v>309</v>
      </c>
      <c r="D22" s="51">
        <f>'Štatistika kraje ZŠ'!V10</f>
        <v>414</v>
      </c>
      <c r="E22" s="67">
        <f>'Štatistika kraje ZŠ'!W10</f>
        <v>14.707282246549262</v>
      </c>
      <c r="F22" s="67">
        <f>'Štatistika kraje ZŠ'!X10</f>
        <v>0.09550944136204768</v>
      </c>
    </row>
    <row r="23" spans="1:6" s="6" customFormat="1" ht="31.5" customHeight="1">
      <c r="A23" s="8">
        <v>3</v>
      </c>
      <c r="B23" s="50" t="s">
        <v>51</v>
      </c>
      <c r="C23" s="51">
        <f>'Štatistika kraje ZŠ'!U9</f>
        <v>477</v>
      </c>
      <c r="D23" s="51">
        <f>'Štatistika kraje ZŠ'!V9</f>
        <v>484</v>
      </c>
      <c r="E23" s="67">
        <f>'Štatistika kraje ZŠ'!W9</f>
        <v>22.703474535935268</v>
      </c>
      <c r="F23" s="67">
        <f>'Štatistika kraje ZŠ'!X9</f>
        <v>0.11165838072278039</v>
      </c>
    </row>
    <row r="24" spans="1:6" s="6" customFormat="1" ht="31.5" customHeight="1">
      <c r="A24" s="8">
        <v>4</v>
      </c>
      <c r="B24" s="50" t="s">
        <v>45</v>
      </c>
      <c r="C24" s="51">
        <f>'Štatistika kraje ZŠ'!U11</f>
        <v>378</v>
      </c>
      <c r="D24" s="51">
        <f>'Štatistika kraje ZŠ'!V11</f>
        <v>742</v>
      </c>
      <c r="E24" s="67">
        <f>'Štatistika kraje ZŠ'!W11</f>
        <v>17.991432651118515</v>
      </c>
      <c r="F24" s="67">
        <f>'Štatistika kraje ZŠ'!X11</f>
        <v>0.17117875722376663</v>
      </c>
    </row>
    <row r="25" spans="1:6" s="16" customFormat="1" ht="31.5" customHeight="1">
      <c r="A25" s="8">
        <v>5</v>
      </c>
      <c r="B25" s="50" t="s">
        <v>43</v>
      </c>
      <c r="C25" s="51">
        <f>'Štatistika kraje ZŠ'!U6</f>
        <v>672</v>
      </c>
      <c r="D25" s="51">
        <f>'Štatistika kraje ZŠ'!V6</f>
        <v>3188</v>
      </c>
      <c r="E25" s="67">
        <f>'Štatistika kraje ZŠ'!W6</f>
        <v>31.984769157544026</v>
      </c>
      <c r="F25" s="67">
        <f>'Štatistika kraje ZŠ'!X6</f>
        <v>0.7354688383145122</v>
      </c>
    </row>
    <row r="26" spans="1:6" s="16" customFormat="1" ht="31.5" customHeight="1">
      <c r="A26" s="8">
        <v>6</v>
      </c>
      <c r="B26" s="50" t="s">
        <v>52</v>
      </c>
      <c r="C26" s="51">
        <f>'Štatistika kraje ZŠ'!U7</f>
        <v>608</v>
      </c>
      <c r="D26" s="51">
        <f>'Štatistika kraje ZŠ'!V7</f>
        <v>3769</v>
      </c>
      <c r="E26" s="67">
        <f>'Štatistika kraje ZŠ'!W7</f>
        <v>28.93860066634936</v>
      </c>
      <c r="F26" s="67">
        <f>'Štatistika kraje ZŠ'!X7</f>
        <v>0.8695050350085936</v>
      </c>
    </row>
    <row r="27" spans="1:9" s="16" customFormat="1" ht="31.5" customHeight="1">
      <c r="A27" s="8">
        <v>7</v>
      </c>
      <c r="B27" s="50" t="s">
        <v>53</v>
      </c>
      <c r="C27" s="51">
        <f>'Štatistika kraje ZŠ'!U8</f>
        <v>1131</v>
      </c>
      <c r="D27" s="51">
        <f>'Štatistika kraje ZŠ'!V8</f>
        <v>7218</v>
      </c>
      <c r="E27" s="67">
        <f>'Štatistika kraje ZŠ'!W8</f>
        <v>53.83150880533079</v>
      </c>
      <c r="F27" s="67">
        <f>'Štatistika kraje ZŠ'!X8</f>
        <v>1.6651863472252662</v>
      </c>
      <c r="I27" s="6" t="s">
        <v>70</v>
      </c>
    </row>
    <row r="28" spans="1:6" s="16" customFormat="1" ht="31.5" customHeight="1">
      <c r="A28" s="8">
        <v>8</v>
      </c>
      <c r="B28" s="99" t="s">
        <v>42</v>
      </c>
      <c r="C28" s="68">
        <f>'Štatistika kraje ZŠ'!U5</f>
        <v>556</v>
      </c>
      <c r="D28" s="68">
        <f>'Štatistika kraje ZŠ'!V5</f>
        <v>3719</v>
      </c>
      <c r="E28" s="69">
        <f>'Štatistika kraje ZŠ'!W5</f>
        <v>26.46358876725369</v>
      </c>
      <c r="F28" s="69">
        <f>'Štatistika kraje ZŠ'!X5</f>
        <v>1.714978741457386</v>
      </c>
    </row>
  </sheetData>
  <sheetProtection/>
  <mergeCells count="7">
    <mergeCell ref="A1:F1"/>
    <mergeCell ref="E3:F3"/>
    <mergeCell ref="C17:D17"/>
    <mergeCell ref="C18:D18"/>
    <mergeCell ref="E18:F18"/>
    <mergeCell ref="C2:D2"/>
    <mergeCell ref="C3:D3"/>
  </mergeCells>
  <printOptions/>
  <pageMargins left="0.7" right="0.7" top="0.75" bottom="0.75" header="0.3" footer="0.3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bozena.gerhatova</dc:creator>
  <cp:keywords/>
  <dc:description/>
  <cp:lastModifiedBy>Janka</cp:lastModifiedBy>
  <cp:lastPrinted>2017-08-15T08:06:27Z</cp:lastPrinted>
  <dcterms:created xsi:type="dcterms:W3CDTF">2010-04-09T07:51:13Z</dcterms:created>
  <dcterms:modified xsi:type="dcterms:W3CDTF">2017-08-15T08:31:11Z</dcterms:modified>
  <cp:category/>
  <cp:version/>
  <cp:contentType/>
  <cp:contentStatus/>
</cp:coreProperties>
</file>